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ansparencia\Portal\2- Bloque Económico-Financiero\2- Cuentas anuales\Indicadores2020\"/>
    </mc:Choice>
  </mc:AlternateContent>
  <bookViews>
    <workbookView xWindow="0" yWindow="0" windowWidth="28800" windowHeight="11700"/>
  </bookViews>
  <sheets>
    <sheet name="UCM CONSOLIDAD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E120" i="1"/>
  <c r="D120" i="1"/>
  <c r="C120" i="1"/>
  <c r="F108" i="1"/>
  <c r="E108" i="1"/>
  <c r="D108" i="1"/>
  <c r="C108" i="1"/>
  <c r="H79" i="1"/>
  <c r="H78" i="1"/>
  <c r="H77" i="1"/>
  <c r="H66" i="1"/>
  <c r="H65" i="1"/>
  <c r="H53" i="1"/>
  <c r="H52" i="1"/>
  <c r="H51" i="1"/>
  <c r="H50" i="1"/>
  <c r="H49" i="1"/>
  <c r="H38" i="1"/>
  <c r="H37" i="1"/>
  <c r="H25" i="1"/>
  <c r="H24" i="1"/>
  <c r="H23" i="1"/>
  <c r="H11" i="1"/>
  <c r="H10" i="1"/>
  <c r="H13" i="1" l="1"/>
  <c r="H40" i="1"/>
  <c r="G108" i="1"/>
  <c r="D110" i="1" s="1"/>
  <c r="H81" i="1"/>
  <c r="H68" i="1"/>
  <c r="H27" i="1"/>
  <c r="H55" i="1"/>
  <c r="G120" i="1"/>
  <c r="E122" i="1" s="1"/>
  <c r="E110" i="1" l="1"/>
  <c r="H130" i="1"/>
  <c r="F110" i="1"/>
  <c r="C110" i="1"/>
  <c r="D122" i="1"/>
  <c r="H129" i="1"/>
  <c r="C122" i="1"/>
  <c r="F122" i="1"/>
  <c r="G110" i="1" l="1"/>
  <c r="H132" i="1"/>
  <c r="G122" i="1"/>
</calcChain>
</file>

<file path=xl/sharedStrings.xml><?xml version="1.0" encoding="utf-8"?>
<sst xmlns="http://schemas.openxmlformats.org/spreadsheetml/2006/main" count="90" uniqueCount="71">
  <si>
    <t xml:space="preserve">INDICADORES FINANCIEROS Y PATRIMONIALES </t>
  </si>
  <si>
    <t>a)</t>
  </si>
  <si>
    <t>LIQUIDEZ INMEDIATA:</t>
  </si>
  <si>
    <t>Refleja el porcentaje de deudas presupuestarias y no presupuestarias que pueden atenderse con la liquidez inmediatamente disponible.</t>
  </si>
  <si>
    <t>Fondos líquidos</t>
  </si>
  <si>
    <t>Pasivo corriente</t>
  </si>
  <si>
    <t>INDICADOR DE LIQUIDEZ INMEDIATA</t>
  </si>
  <si>
    <t>b)</t>
  </si>
  <si>
    <t>LIQUIDEZ A CORTO PLAZO:</t>
  </si>
  <si>
    <t>Refleja la capacidad que tiene la entidad para atender a corto plazo sus obligaciones pendientes de pago.</t>
  </si>
  <si>
    <t>+</t>
  </si>
  <si>
    <t>Derechos pendientes de cobro</t>
  </si>
  <si>
    <t>Pasivo Corriente</t>
  </si>
  <si>
    <t>INDICADOR DE LIQUIDEZ A CORTO PLAZO</t>
  </si>
  <si>
    <t>c)</t>
  </si>
  <si>
    <t>LIQUIDEZ GENERAL:</t>
  </si>
  <si>
    <t>Refleja en qué medida todos los elementos patrimoniales que componen el activo corriente cubren el pasivo corriente.</t>
  </si>
  <si>
    <t>Activo corriente</t>
  </si>
  <si>
    <t>INDICADOR DE LIQUIDEZ GENERAL</t>
  </si>
  <si>
    <t>d)</t>
  </si>
  <si>
    <t xml:space="preserve">ENDEUDAMIENTO: </t>
  </si>
  <si>
    <t>Representa la relación entre la totalidad del pasivo exigible (corriente y no corriente) respecto al patrimonio neto más el pasivo total de la entidad.</t>
  </si>
  <si>
    <t>Pasivo no corriente</t>
  </si>
  <si>
    <t>Patrimonio neto</t>
  </si>
  <si>
    <t>ENDEUDAMIENTO</t>
  </si>
  <si>
    <t>e)</t>
  </si>
  <si>
    <t xml:space="preserve">RELACIÓN DE ENDEUDAMIENTO: </t>
  </si>
  <si>
    <t>Representa la relación existente entre el pasivo corriente y el no corriente.</t>
  </si>
  <si>
    <t>RELACIÓN DE ENDEUDAMIENTO</t>
  </si>
  <si>
    <t>f)</t>
  </si>
  <si>
    <t>CASH-FLOW:</t>
  </si>
  <si>
    <t xml:space="preserve"> Refleja en que medida los flujos netos de gestión de caja cubren el pasivo de la entidad.</t>
  </si>
  <si>
    <t>Flujos netos de gestión</t>
  </si>
  <si>
    <t>INDICADOR DE CASH-FLOW</t>
  </si>
  <si>
    <t>Pasivo no corriente/Flujos netos de gestión + Pasivo corriente/Flujos netos de gestión</t>
  </si>
  <si>
    <t>Flujos netos de gestión: Importe de «flujos netos de efectivo por actividades de gestión» del estado de flujos de efectivo.</t>
  </si>
  <si>
    <t>g)</t>
  </si>
  <si>
    <t>RATIOS DE LA CUENTA DEL RESULTADO ECONÓMICO PATRIMONIAL:</t>
  </si>
  <si>
    <t>Para la elaboración de los siguientes ratios se tendrán en cuenta las equivalencias con los correspondientes epígrafes de la cuenta del resultado económico patrimonial de la entidad:</t>
  </si>
  <si>
    <t>ING. TRIB.: Ingresos tributarios y cotizaciones.</t>
  </si>
  <si>
    <t>TRANS.: Transferencias y subvenciones recibidas.</t>
  </si>
  <si>
    <t>VN. YPS.: Ventas netas y prestación de servicios.</t>
  </si>
  <si>
    <t>G. PERS.: Gastos de personal.</t>
  </si>
  <si>
    <t>APROV.: Aprovisionamientos.</t>
  </si>
  <si>
    <t>1) Estructura de los ingresos:</t>
  </si>
  <si>
    <t>Ingresos de gestión ordinaria (IGOR)</t>
  </si>
  <si>
    <t>Ing. Trib</t>
  </si>
  <si>
    <t>Tranfs./IGOR</t>
  </si>
  <si>
    <t>VN y PS</t>
  </si>
  <si>
    <t>Resto IGOR</t>
  </si>
  <si>
    <t>TOTAL IGOR</t>
  </si>
  <si>
    <t>Ing. Trib./IGOR</t>
  </si>
  <si>
    <t>VN y PS/IGOR</t>
  </si>
  <si>
    <t>Resto IGOR/IGOR</t>
  </si>
  <si>
    <t>2) Estructura de los gastos:</t>
  </si>
  <si>
    <t>Gastos de gestión ordinaria (GGOR)</t>
  </si>
  <si>
    <t>G. Pers.</t>
  </si>
  <si>
    <t>Tranfs.</t>
  </si>
  <si>
    <t>Aprov.</t>
  </si>
  <si>
    <t>Resto GGOR</t>
  </si>
  <si>
    <t>TOTAL GGOR</t>
  </si>
  <si>
    <t>G. Pers./GGOR</t>
  </si>
  <si>
    <t>Tranfs./GGOR</t>
  </si>
  <si>
    <t>Aprov./GGOR</t>
  </si>
  <si>
    <t>Resto GGOR/GGOR</t>
  </si>
  <si>
    <t xml:space="preserve">3) Cobertura de los gastos corrientes: </t>
  </si>
  <si>
    <t>Pone de manifiesto la relación existente entre los gastos de gestión ordinaria con los ingresos de la misma naturaleza.</t>
  </si>
  <si>
    <t>Gastos de gestion ordinaria</t>
  </si>
  <si>
    <t>Ingresos de gestión ordinaria</t>
  </si>
  <si>
    <t>COBERTURA DE LOS GASTOS CORRIENTES</t>
  </si>
  <si>
    <t>UNIVERSIDAD COMPLUTENSE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</si>
</sst>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Time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ck">
        <color rgb="FF0070C0"/>
      </top>
      <bottom style="medium">
        <color rgb="FF0070C0"/>
      </bottom>
      <diagonal/>
    </border>
    <border>
      <left style="medium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ck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ck">
        <color rgb="FF0070C0"/>
      </bottom>
      <diagonal/>
    </border>
    <border>
      <left style="medium">
        <color rgb="FF0070C0"/>
      </left>
      <right style="thick">
        <color rgb="FF0070C0"/>
      </right>
      <top style="medium">
        <color rgb="FF0070C0"/>
      </top>
      <bottom style="thick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0" applyFont="1" applyFill="1" applyBorder="1"/>
    <xf numFmtId="0" fontId="5" fillId="2" borderId="0" xfId="0" applyFont="1" applyFill="1"/>
    <xf numFmtId="0" fontId="5" fillId="4" borderId="0" xfId="0" applyFont="1" applyFill="1" applyBorder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6" fillId="2" borderId="0" xfId="0" applyFont="1" applyFill="1"/>
    <xf numFmtId="0" fontId="4" fillId="2" borderId="0" xfId="0" applyFont="1" applyFill="1" applyBorder="1"/>
    <xf numFmtId="0" fontId="8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2" xfId="0" applyFont="1" applyFill="1" applyBorder="1"/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5" xfId="0" applyFont="1" applyFill="1" applyBorder="1"/>
    <xf numFmtId="164" fontId="5" fillId="4" borderId="5" xfId="1" applyNumberFormat="1" applyFont="1" applyFill="1" applyBorder="1" applyAlignment="1" applyProtection="1">
      <protection locked="0"/>
    </xf>
    <xf numFmtId="0" fontId="5" fillId="4" borderId="6" xfId="0" applyFont="1" applyFill="1" applyBorder="1"/>
    <xf numFmtId="0" fontId="5" fillId="4" borderId="4" xfId="0" applyFont="1" applyFill="1" applyBorder="1"/>
    <xf numFmtId="164" fontId="5" fillId="4" borderId="0" xfId="1" applyNumberFormat="1" applyFont="1" applyFill="1" applyBorder="1" applyAlignment="1" applyProtection="1">
      <protection locked="0"/>
    </xf>
    <xf numFmtId="9" fontId="5" fillId="4" borderId="0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2" fontId="5" fillId="4" borderId="0" xfId="0" applyNumberFormat="1" applyFont="1" applyFill="1" applyBorder="1" applyAlignment="1">
      <alignment horizontal="center"/>
    </xf>
    <xf numFmtId="165" fontId="5" fillId="4" borderId="0" xfId="1" applyNumberFormat="1" applyFont="1" applyFill="1" applyBorder="1" applyAlignment="1">
      <alignment horizontal="center"/>
    </xf>
    <xf numFmtId="165" fontId="5" fillId="4" borderId="8" xfId="1" applyNumberFormat="1" applyFont="1" applyFill="1" applyBorder="1"/>
    <xf numFmtId="164" fontId="5" fillId="4" borderId="0" xfId="0" applyNumberFormat="1" applyFont="1" applyFill="1" applyBorder="1"/>
    <xf numFmtId="4" fontId="5" fillId="4" borderId="0" xfId="0" applyNumberFormat="1" applyFont="1" applyFill="1" applyBorder="1"/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center" vertical="center"/>
    </xf>
    <xf numFmtId="165" fontId="5" fillId="4" borderId="15" xfId="1" applyNumberFormat="1" applyFont="1" applyFill="1" applyBorder="1" applyAlignment="1">
      <alignment horizontal="center" vertical="center"/>
    </xf>
    <xf numFmtId="10" fontId="5" fillId="4" borderId="16" xfId="2" applyNumberFormat="1" applyFont="1" applyFill="1" applyBorder="1" applyAlignment="1">
      <alignment horizontal="center" vertical="center"/>
    </xf>
    <xf numFmtId="10" fontId="5" fillId="4" borderId="17" xfId="2" applyNumberFormat="1" applyFont="1" applyFill="1" applyBorder="1" applyAlignment="1">
      <alignment horizontal="center" vertical="center"/>
    </xf>
    <xf numFmtId="10" fontId="5" fillId="4" borderId="18" xfId="2" applyNumberFormat="1" applyFont="1" applyFill="1" applyBorder="1" applyAlignment="1">
      <alignment horizontal="center" vertical="center"/>
    </xf>
    <xf numFmtId="10" fontId="5" fillId="4" borderId="0" xfId="2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/>
    <xf numFmtId="0" fontId="2" fillId="3" borderId="0" xfId="0" applyFont="1" applyFill="1"/>
    <xf numFmtId="0" fontId="5" fillId="3" borderId="0" xfId="0" applyFont="1" applyFill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</cellXfs>
  <cellStyles count="4">
    <cellStyle name="Millares 3" xfId="1"/>
    <cellStyle name="Normal" xfId="0" builtinId="0"/>
    <cellStyle name="Normal 4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AA\2020\Memoria%20Consolidad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y PyG FGUCM "/>
      <sheetName val="Balance UCM "/>
      <sheetName val="PyG UCM"/>
      <sheetName val="Asi.Consol.Balance FGU"/>
      <sheetName val="Asi.Consol.PyG FGU"/>
      <sheetName val="Aj-Elim2020"/>
      <sheetName val="Aj_Elim2019"/>
      <sheetName val=" 2019"/>
      <sheetName val="FPC"/>
      <sheetName val="CONSORCIO"/>
      <sheetName val="FGUCM-Op2019"/>
      <sheetName val="FGUCM-Op2020"/>
      <sheetName val="Asientos UCM ajust2019"/>
      <sheetName val="Asientos UCM Ajust2020"/>
      <sheetName val="Balance Consolidado Memoria"/>
      <sheetName val="Balance Consolidado"/>
      <sheetName val="Balance Consolidado Trabajo"/>
      <sheetName val="PyG Consolidado"/>
      <sheetName val=" PyG Consolidado Trabajo"/>
      <sheetName val="PyG Consolidado Memoria"/>
      <sheetName val="Resto Cuadros Consolida Memor"/>
      <sheetName val="Estado de Ingr y Gtos Memoria"/>
      <sheetName val="Otros Cuadros Memoria"/>
      <sheetName val="Cuadros Inmovilizado Memoria "/>
      <sheetName val="Activos y Pasivos Financ. Conso"/>
      <sheetName val="Cuadro Patrimonio Neto"/>
      <sheetName val="Cuadro Provisiones"/>
      <sheetName val="Indicadores financiera"/>
      <sheetName val="Diferencias de Conciliacion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G3">
            <v>1843856193.614965</v>
          </cell>
        </row>
        <row r="12">
          <cell r="G12">
            <v>241453152.98000002</v>
          </cell>
        </row>
        <row r="17">
          <cell r="G17">
            <v>173306576.34999999</v>
          </cell>
        </row>
        <row r="19">
          <cell r="C19">
            <v>348489343.13999999</v>
          </cell>
        </row>
        <row r="22">
          <cell r="C22">
            <v>90288871.310000002</v>
          </cell>
        </row>
        <row r="26">
          <cell r="C26">
            <v>256970334.75</v>
          </cell>
        </row>
      </sheetData>
      <sheetData sheetId="16"/>
      <sheetData sheetId="17">
        <row r="4">
          <cell r="B4">
            <v>4623867.76</v>
          </cell>
        </row>
        <row r="5">
          <cell r="B5">
            <v>428663990.81999999</v>
          </cell>
        </row>
        <row r="9">
          <cell r="B9">
            <v>254565784.32999998</v>
          </cell>
        </row>
        <row r="11">
          <cell r="B11">
            <v>11264612.890000001</v>
          </cell>
        </row>
        <row r="13">
          <cell r="B13">
            <v>-443280859.89999998</v>
          </cell>
        </row>
        <row r="16">
          <cell r="B16">
            <v>-10471451.219999999</v>
          </cell>
        </row>
        <row r="17">
          <cell r="B17">
            <v>-43322.03</v>
          </cell>
        </row>
        <row r="19">
          <cell r="B19">
            <v>-86353275.810000017</v>
          </cell>
        </row>
        <row r="20">
          <cell r="B20">
            <v>-23056780.739999998</v>
          </cell>
        </row>
      </sheetData>
      <sheetData sheetId="18"/>
      <sheetData sheetId="19"/>
      <sheetData sheetId="20">
        <row r="15">
          <cell r="R15">
            <v>167212203.47999996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5"/>
  <sheetViews>
    <sheetView tabSelected="1" topLeftCell="A47" workbookViewId="0">
      <selection activeCell="A136" sqref="A136:XFD252"/>
    </sheetView>
  </sheetViews>
  <sheetFormatPr baseColWidth="10" defaultRowHeight="15" x14ac:dyDescent="0.25"/>
  <cols>
    <col min="1" max="1" width="11.42578125" style="7"/>
    <col min="2" max="2" width="15.5703125" style="1" customWidth="1"/>
    <col min="3" max="3" width="21.5703125" style="1" customWidth="1"/>
    <col min="4" max="5" width="16.5703125" style="1" bestFit="1" customWidth="1"/>
    <col min="6" max="6" width="18.42578125" style="1" bestFit="1" customWidth="1"/>
    <col min="7" max="7" width="16.5703125" style="1" bestFit="1" customWidth="1"/>
    <col min="8" max="10" width="15.5703125" style="1" customWidth="1"/>
    <col min="11" max="16384" width="11.42578125" style="1"/>
  </cols>
  <sheetData>
    <row r="1" spans="1:17" ht="15.75" x14ac:dyDescent="0.25">
      <c r="B1" s="42" t="s">
        <v>70</v>
      </c>
      <c r="C1" s="42"/>
      <c r="D1" s="42"/>
    </row>
    <row r="3" spans="1:17" ht="15.75" x14ac:dyDescent="0.25">
      <c r="A3" s="39" t="s">
        <v>0</v>
      </c>
      <c r="B3" s="40"/>
      <c r="C3" s="40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4" t="s">
        <v>1</v>
      </c>
      <c r="B5" s="5" t="s">
        <v>2</v>
      </c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B7" s="8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thickBo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thickTop="1" x14ac:dyDescent="0.25">
      <c r="B9" s="9"/>
      <c r="C9" s="10"/>
      <c r="D9" s="10"/>
      <c r="E9" s="10"/>
      <c r="F9" s="10"/>
      <c r="G9" s="10"/>
      <c r="H9" s="10"/>
      <c r="I9" s="11"/>
      <c r="J9" s="3"/>
      <c r="K9" s="3"/>
      <c r="L9" s="3"/>
      <c r="M9" s="3"/>
      <c r="N9" s="3"/>
      <c r="O9" s="3"/>
      <c r="P9" s="3"/>
      <c r="Q9" s="3"/>
    </row>
    <row r="10" spans="1:17" ht="15.75" thickBot="1" x14ac:dyDescent="0.3">
      <c r="B10" s="12"/>
      <c r="C10" s="13" t="s">
        <v>4</v>
      </c>
      <c r="D10" s="3"/>
      <c r="E10" s="3"/>
      <c r="F10" s="3"/>
      <c r="G10" s="3"/>
      <c r="H10" s="14">
        <f>'[1]Balance Consolidado'!C26</f>
        <v>256970334.75</v>
      </c>
      <c r="I10" s="15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B11" s="16"/>
      <c r="C11" s="3" t="s">
        <v>5</v>
      </c>
      <c r="D11" s="3"/>
      <c r="E11" s="3"/>
      <c r="F11" s="3"/>
      <c r="G11" s="3"/>
      <c r="H11" s="17">
        <f>'[1]Balance Consolidado'!G17</f>
        <v>173306576.34999999</v>
      </c>
      <c r="I11" s="15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B12" s="16"/>
      <c r="C12" s="3"/>
      <c r="D12" s="3"/>
      <c r="E12" s="3"/>
      <c r="F12" s="3"/>
      <c r="G12" s="3"/>
      <c r="H12" s="3"/>
      <c r="I12" s="15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B13" s="16"/>
      <c r="C13" s="3" t="s">
        <v>6</v>
      </c>
      <c r="D13" s="3"/>
      <c r="E13" s="3"/>
      <c r="F13" s="3"/>
      <c r="G13" s="3"/>
      <c r="H13" s="18">
        <f>H10/H11</f>
        <v>1.4827500500098594</v>
      </c>
      <c r="I13" s="15"/>
      <c r="J13" s="3"/>
      <c r="K13" s="3"/>
      <c r="L13" s="3"/>
      <c r="M13" s="3"/>
      <c r="N13" s="3"/>
      <c r="O13" s="3"/>
      <c r="P13" s="3"/>
      <c r="Q13" s="3"/>
    </row>
    <row r="14" spans="1:17" ht="15.75" thickBot="1" x14ac:dyDescent="0.3">
      <c r="B14" s="19"/>
      <c r="C14" s="20"/>
      <c r="D14" s="20"/>
      <c r="E14" s="20"/>
      <c r="F14" s="20"/>
      <c r="G14" s="20"/>
      <c r="H14" s="20"/>
      <c r="I14" s="21"/>
      <c r="J14" s="3"/>
      <c r="K14" s="3"/>
      <c r="L14" s="3"/>
      <c r="M14" s="3"/>
      <c r="N14" s="3"/>
      <c r="O14" s="3"/>
      <c r="P14" s="3"/>
      <c r="Q14" s="3"/>
    </row>
    <row r="15" spans="1:17" ht="15.75" thickTop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4" t="s">
        <v>7</v>
      </c>
      <c r="B18" s="5" t="s">
        <v>8</v>
      </c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B20" s="8" t="s">
        <v>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thickBot="1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Top="1" x14ac:dyDescent="0.25">
      <c r="B22" s="9"/>
      <c r="C22" s="10"/>
      <c r="D22" s="10"/>
      <c r="E22" s="10"/>
      <c r="F22" s="10"/>
      <c r="G22" s="10"/>
      <c r="H22" s="10"/>
      <c r="I22" s="11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B23" s="43" t="s">
        <v>10</v>
      </c>
      <c r="C23" s="3" t="s">
        <v>4</v>
      </c>
      <c r="D23" s="3"/>
      <c r="E23" s="3"/>
      <c r="F23" s="3"/>
      <c r="G23" s="44" t="s">
        <v>10</v>
      </c>
      <c r="H23" s="17">
        <f>'[1]Balance Consolidado'!C26</f>
        <v>256970334.75</v>
      </c>
      <c r="I23" s="15"/>
      <c r="J23" s="3"/>
      <c r="K23" s="3"/>
      <c r="L23" s="3"/>
      <c r="M23" s="3"/>
      <c r="N23" s="3"/>
      <c r="O23" s="3"/>
      <c r="P23" s="3"/>
      <c r="Q23" s="3"/>
    </row>
    <row r="24" spans="1:17" ht="15.75" thickBot="1" x14ac:dyDescent="0.3">
      <c r="B24" s="43"/>
      <c r="C24" s="13" t="s">
        <v>11</v>
      </c>
      <c r="D24" s="13"/>
      <c r="E24" s="3"/>
      <c r="F24" s="3"/>
      <c r="G24" s="44"/>
      <c r="H24" s="14">
        <f>'[1]Balance Consolidado'!C22</f>
        <v>90288871.310000002</v>
      </c>
      <c r="I24" s="15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B25" s="16"/>
      <c r="C25" s="3" t="s">
        <v>12</v>
      </c>
      <c r="D25" s="3"/>
      <c r="E25" s="3"/>
      <c r="F25" s="3"/>
      <c r="G25" s="3"/>
      <c r="H25" s="17">
        <f>'[1]Balance Consolidado'!G17</f>
        <v>173306576.34999999</v>
      </c>
      <c r="I25" s="15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B26" s="16"/>
      <c r="C26" s="3"/>
      <c r="D26" s="3"/>
      <c r="E26" s="3"/>
      <c r="F26" s="3"/>
      <c r="G26" s="3"/>
      <c r="H26" s="3"/>
      <c r="I26" s="15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B27" s="16"/>
      <c r="C27" s="3" t="s">
        <v>13</v>
      </c>
      <c r="D27" s="3"/>
      <c r="E27" s="3"/>
      <c r="F27" s="3"/>
      <c r="G27" s="3"/>
      <c r="H27" s="22">
        <f>(H23+H24)/H25</f>
        <v>2.0037278063741519</v>
      </c>
      <c r="I27" s="15"/>
      <c r="J27" s="3"/>
      <c r="K27" s="3"/>
      <c r="L27" s="3"/>
      <c r="M27" s="3"/>
      <c r="N27" s="3"/>
      <c r="O27" s="3"/>
      <c r="P27" s="3"/>
      <c r="Q27" s="3"/>
    </row>
    <row r="28" spans="1:17" ht="15.75" thickBot="1" x14ac:dyDescent="0.3">
      <c r="B28" s="19"/>
      <c r="C28" s="20"/>
      <c r="D28" s="20"/>
      <c r="E28" s="20"/>
      <c r="F28" s="20"/>
      <c r="G28" s="20"/>
      <c r="H28" s="20"/>
      <c r="I28" s="21"/>
      <c r="J28" s="3"/>
      <c r="K28" s="3"/>
      <c r="L28" s="3"/>
      <c r="M28" s="3"/>
      <c r="N28" s="3"/>
      <c r="O28" s="3"/>
      <c r="P28" s="3"/>
      <c r="Q28" s="3"/>
    </row>
    <row r="29" spans="1:17" ht="15.75" thickTop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4" t="s">
        <v>14</v>
      </c>
      <c r="B32" s="5" t="s">
        <v>15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B34" s="8" t="s">
        <v>16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thickBo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thickTop="1" x14ac:dyDescent="0.25">
      <c r="B36" s="9"/>
      <c r="C36" s="10"/>
      <c r="D36" s="10"/>
      <c r="E36" s="10"/>
      <c r="F36" s="10"/>
      <c r="G36" s="10"/>
      <c r="H36" s="10"/>
      <c r="I36" s="11"/>
      <c r="J36" s="3"/>
      <c r="K36" s="3"/>
      <c r="L36" s="3"/>
      <c r="M36" s="3"/>
      <c r="N36" s="3"/>
      <c r="O36" s="3"/>
      <c r="P36" s="3"/>
      <c r="Q36" s="3"/>
    </row>
    <row r="37" spans="1:17" ht="15.75" thickBot="1" x14ac:dyDescent="0.3">
      <c r="B37" s="12"/>
      <c r="C37" s="13" t="s">
        <v>17</v>
      </c>
      <c r="D37" s="3"/>
      <c r="E37" s="3"/>
      <c r="F37" s="3"/>
      <c r="G37" s="3"/>
      <c r="H37" s="14">
        <f>'[1]Balance Consolidado'!C19</f>
        <v>348489343.13999999</v>
      </c>
      <c r="I37" s="15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B38" s="16"/>
      <c r="C38" s="3" t="s">
        <v>5</v>
      </c>
      <c r="D38" s="3"/>
      <c r="E38" s="3"/>
      <c r="F38" s="3"/>
      <c r="G38" s="3"/>
      <c r="H38" s="17">
        <f>'[1]Balance Consolidado'!G17</f>
        <v>173306576.34999999</v>
      </c>
      <c r="I38" s="15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B39" s="16"/>
      <c r="C39" s="3"/>
      <c r="D39" s="3"/>
      <c r="E39" s="3"/>
      <c r="F39" s="3"/>
      <c r="G39" s="3"/>
      <c r="H39" s="3"/>
      <c r="I39" s="15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B40" s="16"/>
      <c r="C40" s="3" t="s">
        <v>18</v>
      </c>
      <c r="D40" s="3"/>
      <c r="E40" s="3"/>
      <c r="F40" s="3"/>
      <c r="G40" s="3"/>
      <c r="H40" s="23">
        <f>H37/H38</f>
        <v>2.0108258467711631</v>
      </c>
      <c r="I40" s="15"/>
      <c r="J40" s="3"/>
      <c r="K40" s="3"/>
      <c r="L40" s="3"/>
      <c r="M40" s="3"/>
      <c r="N40" s="3"/>
      <c r="O40" s="3"/>
      <c r="P40" s="3"/>
      <c r="Q40" s="3"/>
    </row>
    <row r="41" spans="1:17" ht="15.75" thickBot="1" x14ac:dyDescent="0.3">
      <c r="B41" s="19"/>
      <c r="C41" s="20"/>
      <c r="D41" s="20"/>
      <c r="E41" s="20"/>
      <c r="F41" s="20"/>
      <c r="G41" s="20"/>
      <c r="H41" s="24"/>
      <c r="I41" s="21"/>
      <c r="J41" s="3"/>
      <c r="K41" s="3"/>
      <c r="L41" s="3"/>
      <c r="M41" s="3"/>
      <c r="N41" s="3"/>
      <c r="O41" s="3"/>
      <c r="P41" s="3"/>
      <c r="Q41" s="3"/>
    </row>
    <row r="42" spans="1:17" ht="15.75" thickTop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4" t="s">
        <v>19</v>
      </c>
      <c r="B44" s="5" t="s">
        <v>20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B46" s="8" t="s">
        <v>21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 thickBot="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 thickTop="1" x14ac:dyDescent="0.25">
      <c r="B48" s="9"/>
      <c r="C48" s="10"/>
      <c r="D48" s="10"/>
      <c r="E48" s="10"/>
      <c r="F48" s="10"/>
      <c r="G48" s="10"/>
      <c r="H48" s="10"/>
      <c r="I48" s="11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B49" s="43" t="s">
        <v>10</v>
      </c>
      <c r="C49" s="3" t="s">
        <v>5</v>
      </c>
      <c r="D49" s="3"/>
      <c r="E49" s="3"/>
      <c r="F49" s="3"/>
      <c r="G49" s="44" t="s">
        <v>10</v>
      </c>
      <c r="H49" s="17">
        <f>'[1]Balance Consolidado'!G17</f>
        <v>173306576.34999999</v>
      </c>
      <c r="I49" s="15"/>
      <c r="J49" s="3"/>
      <c r="K49" s="3"/>
      <c r="L49" s="3"/>
      <c r="M49" s="3"/>
      <c r="N49" s="3"/>
      <c r="O49" s="3"/>
      <c r="P49" s="3"/>
      <c r="Q49" s="3"/>
    </row>
    <row r="50" spans="1:17" ht="15.75" thickBot="1" x14ac:dyDescent="0.3">
      <c r="B50" s="43"/>
      <c r="C50" s="13" t="s">
        <v>22</v>
      </c>
      <c r="D50" s="3"/>
      <c r="E50" s="3"/>
      <c r="F50" s="3"/>
      <c r="G50" s="44"/>
      <c r="H50" s="14">
        <f>'[1]Balance Consolidado'!G12</f>
        <v>241453152.98000002</v>
      </c>
      <c r="I50" s="15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B51" s="48" t="s">
        <v>10</v>
      </c>
      <c r="C51" s="3" t="s">
        <v>5</v>
      </c>
      <c r="D51" s="3"/>
      <c r="E51" s="3"/>
      <c r="F51" s="3"/>
      <c r="G51" s="44" t="s">
        <v>10</v>
      </c>
      <c r="H51" s="17">
        <f>'[1]Balance Consolidado'!G17</f>
        <v>173306576.34999999</v>
      </c>
      <c r="I51" s="15"/>
      <c r="J51" s="3"/>
      <c r="K51" s="25"/>
      <c r="L51" s="3"/>
      <c r="M51" s="3"/>
      <c r="N51" s="3"/>
      <c r="O51" s="3"/>
      <c r="P51" s="3"/>
      <c r="Q51" s="3"/>
    </row>
    <row r="52" spans="1:17" x14ac:dyDescent="0.25">
      <c r="B52" s="48"/>
      <c r="C52" s="3" t="s">
        <v>22</v>
      </c>
      <c r="D52" s="3"/>
      <c r="E52" s="3"/>
      <c r="F52" s="3"/>
      <c r="G52" s="44"/>
      <c r="H52" s="17">
        <f>'[1]Balance Consolidado'!G12</f>
        <v>241453152.98000002</v>
      </c>
      <c r="I52" s="15"/>
      <c r="J52" s="3"/>
      <c r="K52" s="25"/>
      <c r="L52" s="3"/>
      <c r="M52" s="3"/>
      <c r="N52" s="3"/>
      <c r="O52" s="3"/>
      <c r="P52" s="3"/>
      <c r="Q52" s="3"/>
    </row>
    <row r="53" spans="1:17" x14ac:dyDescent="0.25">
      <c r="B53" s="48"/>
      <c r="C53" s="3" t="s">
        <v>23</v>
      </c>
      <c r="D53" s="3"/>
      <c r="E53" s="3"/>
      <c r="F53" s="3"/>
      <c r="G53" s="44"/>
      <c r="H53" s="26">
        <f>'[1]Balance Consolidado'!G3</f>
        <v>1843856193.614965</v>
      </c>
      <c r="I53" s="15"/>
      <c r="J53" s="3"/>
      <c r="K53" s="25"/>
      <c r="L53" s="3"/>
      <c r="M53" s="3"/>
      <c r="N53" s="3"/>
      <c r="O53" s="3"/>
      <c r="P53" s="3"/>
      <c r="Q53" s="3"/>
    </row>
    <row r="54" spans="1:17" x14ac:dyDescent="0.25">
      <c r="B54" s="16"/>
      <c r="C54" s="3"/>
      <c r="D54" s="3"/>
      <c r="E54" s="3"/>
      <c r="F54" s="3"/>
      <c r="G54" s="3"/>
      <c r="H54" s="3"/>
      <c r="I54" s="15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B55" s="16"/>
      <c r="C55" s="3" t="s">
        <v>24</v>
      </c>
      <c r="D55" s="3"/>
      <c r="E55" s="3"/>
      <c r="F55" s="3"/>
      <c r="G55" s="3"/>
      <c r="H55" s="22">
        <f>(H49+H50)/(H51+H52+H53)</f>
        <v>0.18363446618635496</v>
      </c>
      <c r="I55" s="15"/>
      <c r="J55" s="3"/>
      <c r="K55" s="3"/>
      <c r="L55" s="3"/>
      <c r="M55" s="3"/>
      <c r="N55" s="3"/>
      <c r="O55" s="3"/>
      <c r="P55" s="3"/>
      <c r="Q55" s="3"/>
    </row>
    <row r="56" spans="1:17" ht="15.75" thickBot="1" x14ac:dyDescent="0.3">
      <c r="B56" s="19"/>
      <c r="C56" s="20"/>
      <c r="D56" s="20"/>
      <c r="E56" s="20"/>
      <c r="F56" s="20"/>
      <c r="G56" s="20"/>
      <c r="H56" s="20"/>
      <c r="I56" s="21"/>
      <c r="J56" s="3"/>
      <c r="K56" s="3"/>
      <c r="L56" s="3"/>
      <c r="M56" s="3"/>
      <c r="N56" s="3"/>
      <c r="O56" s="3"/>
      <c r="P56" s="3"/>
      <c r="Q56" s="3"/>
    </row>
    <row r="57" spans="1:17" ht="15.75" thickTop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4" t="s">
        <v>25</v>
      </c>
      <c r="B59" s="5" t="s">
        <v>26</v>
      </c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B61" s="8" t="s">
        <v>27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75" thickBot="1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75" thickTop="1" x14ac:dyDescent="0.25">
      <c r="B64" s="9"/>
      <c r="C64" s="10"/>
      <c r="D64" s="10"/>
      <c r="E64" s="10"/>
      <c r="F64" s="10"/>
      <c r="G64" s="10"/>
      <c r="H64" s="10"/>
      <c r="I64" s="11"/>
      <c r="J64" s="3"/>
      <c r="K64" s="3"/>
      <c r="L64" s="3"/>
      <c r="M64" s="3"/>
      <c r="N64" s="3"/>
      <c r="O64" s="3"/>
      <c r="P64" s="3"/>
      <c r="Q64" s="3"/>
    </row>
    <row r="65" spans="1:17" ht="15.75" thickBot="1" x14ac:dyDescent="0.3">
      <c r="B65" s="12"/>
      <c r="C65" s="13" t="s">
        <v>17</v>
      </c>
      <c r="D65" s="3"/>
      <c r="E65" s="3"/>
      <c r="F65" s="3"/>
      <c r="G65" s="3"/>
      <c r="H65" s="14">
        <f>'[1]Balance Consolidado'!C19</f>
        <v>348489343.13999999</v>
      </c>
      <c r="I65" s="15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B66" s="16"/>
      <c r="C66" s="3" t="s">
        <v>22</v>
      </c>
      <c r="D66" s="3"/>
      <c r="E66" s="3"/>
      <c r="F66" s="3"/>
      <c r="G66" s="3"/>
      <c r="H66" s="17">
        <f>'[1]Balance Consolidado'!G12</f>
        <v>241453152.98000002</v>
      </c>
      <c r="I66" s="15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B67" s="16"/>
      <c r="C67" s="3"/>
      <c r="D67" s="3"/>
      <c r="E67" s="3"/>
      <c r="F67" s="3"/>
      <c r="G67" s="3"/>
      <c r="H67" s="3"/>
      <c r="I67" s="15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B68" s="16"/>
      <c r="C68" s="3" t="s">
        <v>28</v>
      </c>
      <c r="D68" s="3"/>
      <c r="E68" s="3"/>
      <c r="F68" s="3"/>
      <c r="G68" s="3"/>
      <c r="H68" s="22">
        <f>H65/H66</f>
        <v>1.443300030829856</v>
      </c>
      <c r="I68" s="15"/>
      <c r="J68" s="3"/>
      <c r="K68" s="3"/>
      <c r="L68" s="3"/>
      <c r="M68" s="3"/>
      <c r="N68" s="3"/>
      <c r="O68" s="3"/>
      <c r="P68" s="3"/>
      <c r="Q68" s="3"/>
    </row>
    <row r="69" spans="1:17" ht="15.75" thickBot="1" x14ac:dyDescent="0.3">
      <c r="B69" s="19"/>
      <c r="C69" s="20"/>
      <c r="D69" s="20"/>
      <c r="E69" s="20"/>
      <c r="F69" s="20"/>
      <c r="G69" s="20"/>
      <c r="H69" s="20"/>
      <c r="I69" s="21"/>
      <c r="J69" s="3"/>
      <c r="K69" s="3"/>
      <c r="L69" s="3"/>
      <c r="M69" s="3"/>
      <c r="N69" s="3"/>
      <c r="O69" s="3"/>
      <c r="P69" s="3"/>
      <c r="Q69" s="3"/>
    </row>
    <row r="70" spans="1:17" ht="15.75" thickTop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4" t="s">
        <v>29</v>
      </c>
      <c r="B72" s="5" t="s">
        <v>30</v>
      </c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B74" s="8" t="s">
        <v>31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 thickBot="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75" thickTop="1" x14ac:dyDescent="0.25">
      <c r="B76" s="9"/>
      <c r="C76" s="10"/>
      <c r="D76" s="10"/>
      <c r="E76" s="10"/>
      <c r="F76" s="10"/>
      <c r="G76" s="10"/>
      <c r="H76" s="10"/>
      <c r="I76" s="11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B77" s="43" t="s">
        <v>10</v>
      </c>
      <c r="C77" s="3" t="s">
        <v>22</v>
      </c>
      <c r="D77" s="3"/>
      <c r="E77" s="3"/>
      <c r="F77" s="3"/>
      <c r="G77" s="44" t="s">
        <v>10</v>
      </c>
      <c r="H77" s="17">
        <f>'[1]Balance Consolidado'!G12</f>
        <v>241453152.98000002</v>
      </c>
      <c r="I77" s="15"/>
      <c r="J77" s="3"/>
      <c r="K77" s="3"/>
      <c r="L77" s="3"/>
      <c r="M77" s="3"/>
      <c r="N77" s="3"/>
      <c r="O77" s="3"/>
      <c r="P77" s="3"/>
      <c r="Q77" s="3"/>
    </row>
    <row r="78" spans="1:17" ht="15.75" thickBot="1" x14ac:dyDescent="0.3">
      <c r="B78" s="43"/>
      <c r="C78" s="13" t="s">
        <v>32</v>
      </c>
      <c r="D78" s="3"/>
      <c r="E78" s="3"/>
      <c r="F78" s="3"/>
      <c r="G78" s="44"/>
      <c r="H78" s="14">
        <f>'[1]Resto Cuadros Consolida Memor'!R15</f>
        <v>167212203.47999996</v>
      </c>
      <c r="I78" s="15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B79" s="16"/>
      <c r="C79" s="3" t="s">
        <v>5</v>
      </c>
      <c r="D79" s="3"/>
      <c r="E79" s="3"/>
      <c r="F79" s="3"/>
      <c r="G79" s="3"/>
      <c r="H79" s="17">
        <f>'[1]Balance Consolidado'!G17</f>
        <v>173306576.34999999</v>
      </c>
      <c r="I79" s="15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B80" s="16"/>
      <c r="C80" s="3"/>
      <c r="D80" s="3"/>
      <c r="E80" s="3"/>
      <c r="F80" s="3"/>
      <c r="G80" s="3"/>
      <c r="H80" s="3"/>
      <c r="I80" s="15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B81" s="16"/>
      <c r="C81" s="3" t="s">
        <v>33</v>
      </c>
      <c r="D81" s="3"/>
      <c r="E81" s="3"/>
      <c r="F81" s="3"/>
      <c r="G81" s="3"/>
      <c r="H81" s="22">
        <f>(H77/H78)+(H79/H78)</f>
        <v>2.4804393501076545</v>
      </c>
      <c r="I81" s="15"/>
      <c r="J81" s="3"/>
      <c r="K81" s="3"/>
      <c r="L81" s="3"/>
      <c r="M81" s="3"/>
      <c r="N81" s="3"/>
      <c r="O81" s="3"/>
      <c r="P81" s="3"/>
      <c r="Q81" s="3"/>
    </row>
    <row r="82" spans="1:17" ht="15.75" thickBot="1" x14ac:dyDescent="0.3">
      <c r="B82" s="19"/>
      <c r="C82" s="20"/>
      <c r="D82" s="20"/>
      <c r="E82" s="20"/>
      <c r="F82" s="20"/>
      <c r="G82" s="20"/>
      <c r="H82" s="20"/>
      <c r="I82" s="21"/>
      <c r="J82" s="3"/>
      <c r="K82" s="3"/>
      <c r="L82" s="3"/>
      <c r="M82" s="3"/>
      <c r="N82" s="3"/>
      <c r="O82" s="3"/>
      <c r="P82" s="3"/>
      <c r="Q82" s="3"/>
    </row>
    <row r="83" spans="1:17" ht="15.75" thickTop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B85" s="3"/>
      <c r="C85" s="3" t="s">
        <v>34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B86" s="3"/>
      <c r="C86" s="3" t="s">
        <v>35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4" t="s">
        <v>36</v>
      </c>
      <c r="B90" s="5" t="s">
        <v>37</v>
      </c>
      <c r="C90" s="2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B92" s="8" t="s">
        <v>38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B94" s="8" t="s">
        <v>39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B96" s="8" t="s">
        <v>40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8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8" t="s">
        <v>41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8" t="s">
        <v>42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8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8" t="s">
        <v>43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5" t="s">
        <v>44</v>
      </c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thickBot="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7.25" thickTop="1" thickBot="1" x14ac:dyDescent="0.3">
      <c r="B106" s="3"/>
      <c r="C106" s="45" t="s">
        <v>45</v>
      </c>
      <c r="D106" s="46"/>
      <c r="E106" s="46"/>
      <c r="F106" s="46"/>
      <c r="G106" s="47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thickBot="1" x14ac:dyDescent="0.3">
      <c r="B107" s="3"/>
      <c r="C107" s="27" t="s">
        <v>46</v>
      </c>
      <c r="D107" s="28" t="s">
        <v>47</v>
      </c>
      <c r="E107" s="28" t="s">
        <v>48</v>
      </c>
      <c r="F107" s="28" t="s">
        <v>49</v>
      </c>
      <c r="G107" s="29" t="s">
        <v>50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thickBot="1" x14ac:dyDescent="0.3">
      <c r="B108" s="3"/>
      <c r="C108" s="30">
        <f>'[1]PyG Consolidado'!B4</f>
        <v>4623867.76</v>
      </c>
      <c r="D108" s="31">
        <f>'[1]PyG Consolidado'!B5</f>
        <v>428663990.81999999</v>
      </c>
      <c r="E108" s="31">
        <f>'[1]PyG Consolidado'!B9</f>
        <v>254565784.32999998</v>
      </c>
      <c r="F108" s="31">
        <f>'[1]PyG Consolidado'!B11</f>
        <v>11264612.890000001</v>
      </c>
      <c r="G108" s="32">
        <f>SUM(C108:F108)</f>
        <v>699118255.79999995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thickBot="1" x14ac:dyDescent="0.3">
      <c r="B109" s="3"/>
      <c r="C109" s="27" t="s">
        <v>51</v>
      </c>
      <c r="D109" s="28" t="s">
        <v>47</v>
      </c>
      <c r="E109" s="28" t="s">
        <v>52</v>
      </c>
      <c r="F109" s="28" t="s">
        <v>53</v>
      </c>
      <c r="G109" s="29" t="s">
        <v>50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thickBot="1" x14ac:dyDescent="0.3">
      <c r="B110" s="3"/>
      <c r="C110" s="33">
        <f>C108/G108</f>
        <v>6.6138564136176293E-3</v>
      </c>
      <c r="D110" s="34">
        <f>D108/G108</f>
        <v>0.61314947401778319</v>
      </c>
      <c r="E110" s="34">
        <f>E108/G108</f>
        <v>0.36412406945188514</v>
      </c>
      <c r="F110" s="34">
        <f>F108/G108</f>
        <v>1.6112600116714046E-2</v>
      </c>
      <c r="G110" s="35">
        <f>SUM(C110:F110)</f>
        <v>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thickTop="1" x14ac:dyDescent="0.25">
      <c r="B111" s="3"/>
      <c r="C111" s="36"/>
      <c r="D111" s="36"/>
      <c r="E111" s="36"/>
      <c r="F111" s="36"/>
      <c r="G111" s="36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6"/>
      <c r="D112" s="36"/>
      <c r="E112" s="36"/>
      <c r="F112" s="36"/>
      <c r="G112" s="36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6"/>
      <c r="D113" s="36"/>
      <c r="E113" s="36"/>
      <c r="F113" s="36"/>
      <c r="G113" s="36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6"/>
      <c r="D114" s="36"/>
      <c r="E114" s="36"/>
      <c r="F114" s="36"/>
      <c r="G114" s="36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6"/>
      <c r="D115" s="36"/>
      <c r="E115" s="36"/>
      <c r="F115" s="36"/>
      <c r="G115" s="36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5" t="s">
        <v>54</v>
      </c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thickBot="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7.25" thickTop="1" thickBot="1" x14ac:dyDescent="0.3">
      <c r="B118" s="3"/>
      <c r="C118" s="45" t="s">
        <v>55</v>
      </c>
      <c r="D118" s="46"/>
      <c r="E118" s="46"/>
      <c r="F118" s="46"/>
      <c r="G118" s="47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thickBot="1" x14ac:dyDescent="0.3">
      <c r="B119" s="3"/>
      <c r="C119" s="27" t="s">
        <v>56</v>
      </c>
      <c r="D119" s="28" t="s">
        <v>57</v>
      </c>
      <c r="E119" s="28" t="s">
        <v>58</v>
      </c>
      <c r="F119" s="28" t="s">
        <v>59</v>
      </c>
      <c r="G119" s="29" t="s">
        <v>60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thickBot="1" x14ac:dyDescent="0.3">
      <c r="B120" s="3"/>
      <c r="C120" s="30">
        <f>-'[1]PyG Consolidado'!B13</f>
        <v>443280859.89999998</v>
      </c>
      <c r="D120" s="31">
        <f>-'[1]PyG Consolidado'!B16</f>
        <v>10471451.219999999</v>
      </c>
      <c r="E120" s="31">
        <f>-'[1]PyG Consolidado'!B17</f>
        <v>43322.03</v>
      </c>
      <c r="F120" s="31">
        <f>-'[1]PyG Consolidado'!B19-'[1]PyG Consolidado'!B20</f>
        <v>109410056.55000001</v>
      </c>
      <c r="G120" s="32">
        <f>SUM(C120:F120)</f>
        <v>563205689.70000005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thickBot="1" x14ac:dyDescent="0.3">
      <c r="B121" s="3"/>
      <c r="C121" s="27" t="s">
        <v>61</v>
      </c>
      <c r="D121" s="28" t="s">
        <v>62</v>
      </c>
      <c r="E121" s="28" t="s">
        <v>63</v>
      </c>
      <c r="F121" s="28" t="s">
        <v>64</v>
      </c>
      <c r="G121" s="29" t="s">
        <v>60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thickBot="1" x14ac:dyDescent="0.3">
      <c r="B122" s="3"/>
      <c r="C122" s="33">
        <f>C120/G120</f>
        <v>0.787067439137769</v>
      </c>
      <c r="D122" s="34">
        <f>D120/G120</f>
        <v>1.859258777299955E-2</v>
      </c>
      <c r="E122" s="34">
        <f>E120/G120</f>
        <v>7.6920440954842141E-5</v>
      </c>
      <c r="F122" s="34">
        <f>F120/G120</f>
        <v>0.19426305264827654</v>
      </c>
      <c r="G122" s="35">
        <f>SUM(C122:F122)</f>
        <v>1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thickTop="1" x14ac:dyDescent="0.25">
      <c r="B123" s="3"/>
      <c r="C123" s="3"/>
      <c r="D123" s="3"/>
      <c r="E123" s="3"/>
      <c r="F123" s="3"/>
      <c r="G123" s="36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7" t="s">
        <v>65</v>
      </c>
      <c r="C124" s="3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8" t="s">
        <v>66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thickBot="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thickTop="1" x14ac:dyDescent="0.25">
      <c r="B128" s="9"/>
      <c r="C128" s="10"/>
      <c r="D128" s="10"/>
      <c r="E128" s="10"/>
      <c r="F128" s="10"/>
      <c r="G128" s="10"/>
      <c r="H128" s="10"/>
      <c r="I128" s="11"/>
      <c r="J128" s="3"/>
      <c r="K128" s="3"/>
      <c r="L128" s="3"/>
      <c r="M128" s="3"/>
      <c r="N128" s="3"/>
      <c r="O128" s="3"/>
      <c r="P128" s="3"/>
      <c r="Q128" s="3"/>
    </row>
    <row r="129" spans="2:17" ht="15.75" thickBot="1" x14ac:dyDescent="0.3">
      <c r="B129" s="12"/>
      <c r="C129" s="13" t="s">
        <v>67</v>
      </c>
      <c r="D129" s="13"/>
      <c r="E129" s="13"/>
      <c r="F129" s="3"/>
      <c r="G129" s="3"/>
      <c r="H129" s="14">
        <f>G120</f>
        <v>563205689.70000005</v>
      </c>
      <c r="I129" s="15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12"/>
      <c r="C130" s="3" t="s">
        <v>68</v>
      </c>
      <c r="D130" s="3"/>
      <c r="E130" s="3"/>
      <c r="F130" s="3"/>
      <c r="G130" s="3"/>
      <c r="H130" s="17">
        <f>G108</f>
        <v>699118255.79999995</v>
      </c>
      <c r="I130" s="15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16"/>
      <c r="C131" s="3"/>
      <c r="D131" s="3"/>
      <c r="E131" s="3"/>
      <c r="F131" s="3"/>
      <c r="G131" s="3"/>
      <c r="H131" s="3"/>
      <c r="I131" s="15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16"/>
      <c r="C132" s="3" t="s">
        <v>69</v>
      </c>
      <c r="D132" s="3"/>
      <c r="E132" s="3"/>
      <c r="F132" s="3"/>
      <c r="G132" s="3"/>
      <c r="H132" s="22">
        <f>H129/H130</f>
        <v>0.80559431115916813</v>
      </c>
      <c r="I132" s="15"/>
      <c r="J132" s="3"/>
      <c r="K132" s="3"/>
      <c r="L132" s="3"/>
      <c r="M132" s="3"/>
      <c r="N132" s="3"/>
      <c r="O132" s="3"/>
      <c r="P132" s="3"/>
      <c r="Q132" s="3"/>
    </row>
    <row r="133" spans="2:17" ht="15.75" thickBot="1" x14ac:dyDescent="0.3">
      <c r="B133" s="19"/>
      <c r="C133" s="20"/>
      <c r="D133" s="20"/>
      <c r="E133" s="20"/>
      <c r="F133" s="20"/>
      <c r="G133" s="20"/>
      <c r="H133" s="20"/>
      <c r="I133" s="21"/>
      <c r="J133" s="3"/>
      <c r="K133" s="3"/>
      <c r="L133" s="3"/>
      <c r="M133" s="3"/>
      <c r="N133" s="3"/>
      <c r="O133" s="3"/>
      <c r="P133" s="3"/>
      <c r="Q133" s="3"/>
    </row>
    <row r="134" spans="2:17" ht="15.75" thickTop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</sheetData>
  <mergeCells count="11">
    <mergeCell ref="B1:D1"/>
    <mergeCell ref="B77:B78"/>
    <mergeCell ref="G77:G78"/>
    <mergeCell ref="C106:G106"/>
    <mergeCell ref="C118:G118"/>
    <mergeCell ref="B23:B24"/>
    <mergeCell ref="G23:G24"/>
    <mergeCell ref="B49:B50"/>
    <mergeCell ref="G49:G50"/>
    <mergeCell ref="B51:B53"/>
    <mergeCell ref="G51:G53"/>
  </mergeCells>
  <pageMargins left="0.11811023622047245" right="0.11811023622047245" top="0.55118110236220474" bottom="0.55118110236220474" header="0.31496062992125984" footer="0.31496062992125984"/>
  <pageSetup paperSize="9" scale="59" fitToHeight="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UCM 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DOLORES GARCIA SILVA</dc:creator>
  <cp:lastModifiedBy>MARIA DOLORES GARCIA SILVA</cp:lastModifiedBy>
  <cp:lastPrinted>2022-03-11T11:34:49Z</cp:lastPrinted>
  <dcterms:created xsi:type="dcterms:W3CDTF">2022-03-10T13:23:55Z</dcterms:created>
  <dcterms:modified xsi:type="dcterms:W3CDTF">2022-04-05T10:35:10Z</dcterms:modified>
</cp:coreProperties>
</file>