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J:\Transparencia\Portal\2- Bloque Económico-Financiero\2- Cuentas anuales\CuentasAnuales2024\Portal de Transparencia\"/>
    </mc:Choice>
  </mc:AlternateContent>
  <xr:revisionPtr revIDLastSave="0" documentId="13_ncr:1_{6980A3A9-5D00-4916-93E7-41E07893B0B1}" xr6:coauthVersionLast="36" xr6:coauthVersionMax="36" xr10:uidLastSave="{00000000-0000-0000-0000-000000000000}"/>
  <bookViews>
    <workbookView xWindow="0" yWindow="0" windowWidth="28800" windowHeight="11325" xr2:uid="{6FBC4754-D9FB-4AFF-AB93-FD13E5330BC3}"/>
  </bookViews>
  <sheets>
    <sheet name="CTA. RESULTADOS Individual 2024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4" l="1"/>
  <c r="D41" i="4"/>
  <c r="D44" i="4" s="1"/>
  <c r="C41" i="4"/>
  <c r="C44" i="4" s="1"/>
  <c r="C39" i="4"/>
  <c r="D38" i="4"/>
  <c r="C38" i="4"/>
  <c r="D36" i="4"/>
  <c r="D35" i="4" s="1"/>
  <c r="C36" i="4"/>
  <c r="C35" i="4" s="1"/>
  <c r="C33" i="4"/>
  <c r="C32" i="4"/>
  <c r="D31" i="4"/>
  <c r="C31" i="4"/>
  <c r="D28" i="4"/>
  <c r="C28" i="4"/>
  <c r="C22" i="4"/>
  <c r="D21" i="4"/>
  <c r="D25" i="4" s="1"/>
  <c r="D27" i="4" s="1"/>
  <c r="D34" i="4" s="1"/>
  <c r="D45" i="4" s="1"/>
  <c r="C21" i="4"/>
  <c r="C25" i="4" s="1"/>
  <c r="C27" i="4" s="1"/>
  <c r="C34" i="4" s="1"/>
  <c r="C45" i="4" s="1"/>
  <c r="D19" i="4"/>
  <c r="C19" i="4"/>
  <c r="C17" i="4"/>
  <c r="D15" i="4"/>
  <c r="C15" i="4"/>
  <c r="D14" i="4"/>
  <c r="C14" i="4"/>
  <c r="C13" i="4"/>
  <c r="C12" i="4"/>
  <c r="D11" i="4"/>
  <c r="C11" i="4"/>
  <c r="D7" i="4"/>
  <c r="C7" i="4"/>
  <c r="D6" i="4"/>
  <c r="C6" i="4"/>
  <c r="D4" i="4"/>
  <c r="C4" i="4"/>
</calcChain>
</file>

<file path=xl/sharedStrings.xml><?xml version="1.0" encoding="utf-8"?>
<sst xmlns="http://schemas.openxmlformats.org/spreadsheetml/2006/main" count="58" uniqueCount="57">
  <si>
    <t>IV. RESULTADO (Ahorro o desahorro) NETO DEL EJERCICIO (II+III)</t>
  </si>
  <si>
    <t>III. RESULTADO DE LAS OPERACIONES FINANCIERAS (15+16+17+18+19+20)</t>
  </si>
  <si>
    <t>b) Otros</t>
  </si>
  <si>
    <t>a) De entidades del grupo, multigrupo y asociadas</t>
  </si>
  <si>
    <t>[696]</t>
  </si>
  <si>
    <t>20. Deterioro de valor, bajas y enajenaciones de activos y pasivos financieros</t>
  </si>
  <si>
    <t>19. Diferencias de cambio</t>
  </si>
  <si>
    <t>16. Gastos financieros</t>
  </si>
  <si>
    <t>b.2) Otros</t>
  </si>
  <si>
    <t>b) De valores negociables y de créditos del activo inmovilizado</t>
  </si>
  <si>
    <t>15. Ingresos financieros</t>
  </si>
  <si>
    <t>II. RESULTADO DE LAS OPERACIONES NO FINANCIERAS (I+13+14)</t>
  </si>
  <si>
    <t>b) Gastos</t>
  </si>
  <si>
    <t>a) Ingresos</t>
  </si>
  <si>
    <t>14. Otras partidas no ordinarias</t>
  </si>
  <si>
    <t>b) Bajas y enajenaciones</t>
  </si>
  <si>
    <t>a) Deterioro de valor</t>
  </si>
  <si>
    <t>[691]</t>
  </si>
  <si>
    <t>13. Deterioro de valor y resultado por enajenación del inmovilizado no financiero y activos en estado de venta</t>
  </si>
  <si>
    <t>I. RESULTADO (Ahorro o Desahorro) DE LA GESTIÓN ORDINARIA (A+B)</t>
  </si>
  <si>
    <t>B) TOTAL DE GASTOS DE GESTIÓN ORDINARIA (8+9+10+11+12)</t>
  </si>
  <si>
    <t>12. Amortización del inmovilizado</t>
  </si>
  <si>
    <t>b) Tributos</t>
  </si>
  <si>
    <t>a) Suministros y servicios exteriores</t>
  </si>
  <si>
    <t>11. Otros gastos de gestión ordinaria</t>
  </si>
  <si>
    <t>a) Consumo de mercaderías y otros aprovisionamientos</t>
  </si>
  <si>
    <t>[602], [610]</t>
  </si>
  <si>
    <t xml:space="preserve">10. Aprovisionamientos </t>
  </si>
  <si>
    <t>9. Transferencias y subvenciones concedidas</t>
  </si>
  <si>
    <t>b) Cargas sociales</t>
  </si>
  <si>
    <t>[642], [643], [644], [645]</t>
  </si>
  <si>
    <t>a) Sueldos, salarios y asimilados</t>
  </si>
  <si>
    <t>[640], [641]</t>
  </si>
  <si>
    <t>8. Gastos de personal</t>
  </si>
  <si>
    <t>A) TOTAL INGRESOS DE GESTIÓN ORDINARIA (1+2+3+4+5+6+7)</t>
  </si>
  <si>
    <t>6. Otros ingresos de gestión</t>
  </si>
  <si>
    <t>b) Prestaciones de servicios</t>
  </si>
  <si>
    <t>3. Ventas netas y prestaciones de servicios</t>
  </si>
  <si>
    <t>c) Imputación de subvenciones para la financiación de operaciones financieras imputadas al ejercicio</t>
  </si>
  <si>
    <t>a.1) Subvenciones recibidas para financiar gastos del ejercicio</t>
  </si>
  <si>
    <t>a.1)Tansferencias corrientes</t>
  </si>
  <si>
    <t>a) del ejercicio</t>
  </si>
  <si>
    <t>2. Transferencias y subvenciones recibidas</t>
  </si>
  <si>
    <t>b) Tasas</t>
  </si>
  <si>
    <t>1. Ingresos tributarios y cotizaciones sociales</t>
  </si>
  <si>
    <t>CUENTA DEL RESULTADO ECONÓMICO PATRIMONIAL</t>
  </si>
  <si>
    <t xml:space="preserve">Número  Cuentas </t>
  </si>
  <si>
    <t>701, 705, 741</t>
  </si>
  <si>
    <t>775, 777,790</t>
  </si>
  <si>
    <t>[651], [656]</t>
  </si>
  <si>
    <t>[620], [621], [622], [623], [624], [625], [627], [628], [629]</t>
  </si>
  <si>
    <t>[630], [634],  [639]</t>
  </si>
  <si>
    <t xml:space="preserve">[681], [682] </t>
  </si>
  <si>
    <t xml:space="preserve">773, 778 </t>
  </si>
  <si>
    <t>[671],  [678]</t>
  </si>
  <si>
    <t>[662], [669]</t>
  </si>
  <si>
    <t>796, [694]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</si>
</sst>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name val="Calibri"/>
      <family val="2"/>
    </font>
    <font>
      <sz val="10"/>
      <name val="Arial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E3ED"/>
        <bgColor indexed="64"/>
      </patternFill>
    </fill>
    <fill>
      <patternFill patternType="solid">
        <fgColor rgb="FFF1F7FA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0" fontId="8" fillId="0" borderId="0"/>
    <xf numFmtId="43" fontId="3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0" fontId="13" fillId="0" borderId="0"/>
    <xf numFmtId="9" fontId="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9">
    <xf numFmtId="0" fontId="0" fillId="0" borderId="0" xfId="0"/>
    <xf numFmtId="43" fontId="2" fillId="3" borderId="1" xfId="3" applyFont="1" applyFill="1" applyBorder="1" applyAlignment="1">
      <alignment horizontal="center" vertical="center" wrapText="1"/>
    </xf>
    <xf numFmtId="43" fontId="4" fillId="0" borderId="1" xfId="3" applyFont="1" applyBorder="1" applyAlignment="1">
      <alignment horizontal="center" vertical="center" wrapText="1"/>
    </xf>
    <xf numFmtId="43" fontId="2" fillId="0" borderId="1" xfId="3" applyFont="1" applyBorder="1" applyAlignment="1">
      <alignment horizontal="center" vertical="center" wrapText="1"/>
    </xf>
    <xf numFmtId="0" fontId="9" fillId="0" borderId="0" xfId="4" applyFont="1" applyBorder="1"/>
    <xf numFmtId="164" fontId="9" fillId="0" borderId="0" xfId="5" applyFont="1" applyBorder="1"/>
    <xf numFmtId="0" fontId="10" fillId="0" borderId="0" xfId="4" applyFont="1" applyFill="1" applyBorder="1" applyAlignment="1">
      <alignment wrapText="1"/>
    </xf>
    <xf numFmtId="0" fontId="5" fillId="0" borderId="0" xfId="4" applyFont="1" applyBorder="1" applyAlignment="1">
      <alignment wrapText="1"/>
    </xf>
    <xf numFmtId="0" fontId="5" fillId="0" borderId="2" xfId="4" applyFont="1" applyBorder="1" applyAlignment="1">
      <alignment vertical="center" wrapText="1"/>
    </xf>
    <xf numFmtId="0" fontId="5" fillId="0" borderId="2" xfId="4" applyFont="1" applyBorder="1" applyAlignment="1">
      <alignment horizontal="center" vertical="center" wrapText="1"/>
    </xf>
    <xf numFmtId="0" fontId="7" fillId="0" borderId="2" xfId="1" applyFont="1" applyBorder="1" applyAlignment="1">
      <alignment vertical="center" wrapText="1"/>
    </xf>
    <xf numFmtId="0" fontId="11" fillId="0" borderId="2" xfId="4" applyFont="1" applyBorder="1" applyAlignment="1">
      <alignment horizontal="right" vertical="center" wrapText="1"/>
    </xf>
    <xf numFmtId="0" fontId="6" fillId="0" borderId="2" xfId="4" applyFont="1" applyBorder="1" applyAlignment="1">
      <alignment horizontal="right" vertical="center" wrapText="1"/>
    </xf>
    <xf numFmtId="0" fontId="5" fillId="0" borderId="2" xfId="6" applyFont="1" applyBorder="1" applyAlignment="1">
      <alignment vertical="center" wrapText="1"/>
    </xf>
    <xf numFmtId="0" fontId="5" fillId="0" borderId="2" xfId="4" applyFont="1" applyBorder="1" applyAlignment="1">
      <alignment horizontal="left" vertical="center" wrapText="1"/>
    </xf>
    <xf numFmtId="0" fontId="6" fillId="3" borderId="2" xfId="4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left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2" fillId="3" borderId="2" xfId="4" applyFont="1" applyFill="1" applyBorder="1" applyAlignment="1">
      <alignment horizontal="left" vertical="center" wrapText="1"/>
    </xf>
  </cellXfs>
  <cellStyles count="21">
    <cellStyle name="Millares 10" xfId="5" xr:uid="{D3D7F511-38BD-49B0-BCFC-1F283837D519}"/>
    <cellStyle name="Millares 11" xfId="12" xr:uid="{4974A90C-6342-4D68-B1E6-52522FFA297F}"/>
    <cellStyle name="Millares 11 2" xfId="13" xr:uid="{65D1ECAF-F649-404E-9303-2E777C8B9A9C}"/>
    <cellStyle name="Millares 2" xfId="3" xr:uid="{6412F2F7-0EC7-43C8-9D61-6C30C746DB12}"/>
    <cellStyle name="Millares 3" xfId="9" xr:uid="{3AB10C3F-8C90-4469-8264-EC194866258B}"/>
    <cellStyle name="Millares 3 2" xfId="14" xr:uid="{E30BAA87-DE7F-4FF6-BA84-82DF6B024A46}"/>
    <cellStyle name="Normal" xfId="0" builtinId="0"/>
    <cellStyle name="Normal 10" xfId="16" xr:uid="{FAE16E92-99B5-46FA-812D-71D695CB0478}"/>
    <cellStyle name="Normal 11 2" xfId="10" xr:uid="{2DF835B5-9870-46A2-A3F6-78BAE19BDF41}"/>
    <cellStyle name="Normal 2" xfId="2" xr:uid="{4ED6C386-C6F5-4ACE-BECC-6B51E16E512F}"/>
    <cellStyle name="Normal 2 3" xfId="6" xr:uid="{CEB5CD13-D317-4A2C-8870-6EF8E0F70B8C}"/>
    <cellStyle name="Normal 2 4" xfId="1" xr:uid="{5229D61F-C7F4-4C18-B2ED-F11A9563A5A7}"/>
    <cellStyle name="Normal 2 4 5" xfId="20" xr:uid="{E7720162-DBDD-436C-A909-4306F9B12C85}"/>
    <cellStyle name="Normal 2 4 6" xfId="17" xr:uid="{D15CC522-A2DF-4F9C-B0A7-C8A3A14DD534}"/>
    <cellStyle name="Normal 2 4 9" xfId="18" xr:uid="{9281F8A1-98F8-4374-8B64-C3A2991136DC}"/>
    <cellStyle name="Normal 2 5" xfId="19" xr:uid="{2561B528-302A-41AE-BA3A-8F779E1DA9A3}"/>
    <cellStyle name="Normal 4" xfId="8" xr:uid="{B7027617-2C30-4AA5-8A32-70CDB602CAAC}"/>
    <cellStyle name="Normal 5" xfId="4" xr:uid="{2762412B-1075-41E3-8C77-A770F43E605E}"/>
    <cellStyle name="Normal 6" xfId="15" xr:uid="{C67B3346-17A3-4706-B6B7-76ED66AE40F3}"/>
    <cellStyle name="Porcentaje 2" xfId="7" xr:uid="{5FA6FF8F-9C90-4854-AA42-16553A9FE3F2}"/>
    <cellStyle name="Porcentaje 3" xfId="11" xr:uid="{679D427B-38E9-4A05-A252-748BCC3651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35A62-8F56-435A-A0A8-14ECF86F5AB2}">
  <sheetPr>
    <tabColor theme="4" tint="0.59999389629810485"/>
    <pageSetUpPr fitToPage="1"/>
  </sheetPr>
  <dimension ref="A2:F45"/>
  <sheetViews>
    <sheetView tabSelected="1" workbookViewId="0">
      <selection activeCell="G52" sqref="G52"/>
    </sheetView>
  </sheetViews>
  <sheetFormatPr baseColWidth="10" defaultColWidth="11.5703125" defaultRowHeight="12" x14ac:dyDescent="0.2"/>
  <cols>
    <col min="1" max="1" width="12" style="7" customWidth="1"/>
    <col min="2" max="2" width="54.5703125" style="4" customWidth="1"/>
    <col min="3" max="3" width="14.85546875" style="4" bestFit="1" customWidth="1"/>
    <col min="4" max="4" width="13.85546875" style="4" bestFit="1" customWidth="1"/>
    <col min="5" max="5" width="13.85546875" style="6" bestFit="1" customWidth="1"/>
    <col min="6" max="6" width="15.85546875" style="5" bestFit="1" customWidth="1"/>
    <col min="7" max="16384" width="11.5703125" style="4"/>
  </cols>
  <sheetData>
    <row r="2" spans="1:4" ht="12.75" x14ac:dyDescent="0.2">
      <c r="A2" s="17" t="s">
        <v>45</v>
      </c>
      <c r="B2" s="17"/>
      <c r="C2" s="17"/>
      <c r="D2" s="17"/>
    </row>
    <row r="3" spans="1:4" ht="24" x14ac:dyDescent="0.2">
      <c r="A3" s="15" t="s">
        <v>46</v>
      </c>
      <c r="B3" s="15"/>
      <c r="C3" s="15">
        <v>2024</v>
      </c>
      <c r="D3" s="15">
        <v>2023</v>
      </c>
    </row>
    <row r="4" spans="1:4" x14ac:dyDescent="0.2">
      <c r="A4" s="8"/>
      <c r="B4" s="10" t="s">
        <v>44</v>
      </c>
      <c r="C4" s="3">
        <f>SUM(C5)</f>
        <v>8776573.2400000002</v>
      </c>
      <c r="D4" s="3">
        <f>SUM(D5)</f>
        <v>8558834.2599999998</v>
      </c>
    </row>
    <row r="5" spans="1:4" x14ac:dyDescent="0.2">
      <c r="A5" s="9">
        <v>742</v>
      </c>
      <c r="B5" s="14" t="s">
        <v>43</v>
      </c>
      <c r="C5" s="2">
        <v>8776573.2400000002</v>
      </c>
      <c r="D5" s="2">
        <v>8558834.2599999998</v>
      </c>
    </row>
    <row r="6" spans="1:4" x14ac:dyDescent="0.2">
      <c r="A6" s="8"/>
      <c r="B6" s="10" t="s">
        <v>42</v>
      </c>
      <c r="C6" s="3">
        <f>SUM(C7,C10)</f>
        <v>495822651.18000001</v>
      </c>
      <c r="D6" s="3">
        <f>SUM(D7,D10)</f>
        <v>496452216.13</v>
      </c>
    </row>
    <row r="7" spans="1:4" x14ac:dyDescent="0.2">
      <c r="A7" s="8"/>
      <c r="B7" s="8" t="s">
        <v>41</v>
      </c>
      <c r="C7" s="2">
        <f>C9+C8</f>
        <v>407802012.06999999</v>
      </c>
      <c r="D7" s="2">
        <f>D9+D8</f>
        <v>402835639.80000001</v>
      </c>
    </row>
    <row r="8" spans="1:4" x14ac:dyDescent="0.2">
      <c r="A8" s="9">
        <v>750</v>
      </c>
      <c r="B8" s="8" t="s">
        <v>40</v>
      </c>
      <c r="C8" s="2">
        <v>0</v>
      </c>
      <c r="D8" s="2">
        <v>0</v>
      </c>
    </row>
    <row r="9" spans="1:4" x14ac:dyDescent="0.2">
      <c r="A9" s="9">
        <v>751</v>
      </c>
      <c r="B9" s="8" t="s">
        <v>39</v>
      </c>
      <c r="C9" s="2">
        <v>407802012.06999999</v>
      </c>
      <c r="D9" s="2">
        <v>402835639.80000001</v>
      </c>
    </row>
    <row r="10" spans="1:4" ht="24" x14ac:dyDescent="0.2">
      <c r="A10" s="9">
        <v>756</v>
      </c>
      <c r="B10" s="13" t="s">
        <v>38</v>
      </c>
      <c r="C10" s="2">
        <v>88020639.109999999</v>
      </c>
      <c r="D10" s="2">
        <v>93616576.329999998</v>
      </c>
    </row>
    <row r="11" spans="1:4" x14ac:dyDescent="0.2">
      <c r="A11" s="9"/>
      <c r="B11" s="10" t="s">
        <v>37</v>
      </c>
      <c r="C11" s="3">
        <f>SUM(C12)</f>
        <v>121602305.06999999</v>
      </c>
      <c r="D11" s="3">
        <f>SUM(D12)</f>
        <v>126474308.02</v>
      </c>
    </row>
    <row r="12" spans="1:4" x14ac:dyDescent="0.2">
      <c r="A12" s="9" t="s">
        <v>47</v>
      </c>
      <c r="B12" s="8" t="s">
        <v>36</v>
      </c>
      <c r="C12" s="2">
        <f>17371111.85+104231193.22</f>
        <v>121602305.06999999</v>
      </c>
      <c r="D12" s="2">
        <v>126474308.02</v>
      </c>
    </row>
    <row r="13" spans="1:4" x14ac:dyDescent="0.2">
      <c r="A13" s="9" t="s">
        <v>48</v>
      </c>
      <c r="B13" s="10" t="s">
        <v>35</v>
      </c>
      <c r="C13" s="3">
        <f>5005871.34+102183490.56</f>
        <v>107189361.90000001</v>
      </c>
      <c r="D13" s="3">
        <v>4101261.07</v>
      </c>
    </row>
    <row r="14" spans="1:4" ht="12.75" x14ac:dyDescent="0.2">
      <c r="A14" s="18" t="s">
        <v>34</v>
      </c>
      <c r="B14" s="18"/>
      <c r="C14" s="1">
        <f>SUM(C4,C6,C11,C13)</f>
        <v>733390891.38999999</v>
      </c>
      <c r="D14" s="1">
        <f>SUM(D4,D6,D11,D13)</f>
        <v>635586619.48000002</v>
      </c>
    </row>
    <row r="15" spans="1:4" x14ac:dyDescent="0.2">
      <c r="A15" s="8"/>
      <c r="B15" s="10" t="s">
        <v>33</v>
      </c>
      <c r="C15" s="3">
        <f>SUM(C16,C17)</f>
        <v>-537506867</v>
      </c>
      <c r="D15" s="3">
        <f>SUM(D16,D17)</f>
        <v>-520559633.31</v>
      </c>
    </row>
    <row r="16" spans="1:4" x14ac:dyDescent="0.2">
      <c r="A16" s="9" t="s">
        <v>32</v>
      </c>
      <c r="B16" s="8" t="s">
        <v>31</v>
      </c>
      <c r="C16" s="2">
        <v>-433696204.57999998</v>
      </c>
      <c r="D16" s="2">
        <v>-420933226.38</v>
      </c>
    </row>
    <row r="17" spans="1:4" ht="24" x14ac:dyDescent="0.2">
      <c r="A17" s="9" t="s">
        <v>30</v>
      </c>
      <c r="B17" s="8" t="s">
        <v>29</v>
      </c>
      <c r="C17" s="2">
        <f>-95712843.01-4237729.85-3860089.56</f>
        <v>-103810662.42</v>
      </c>
      <c r="D17" s="2">
        <v>-99626406.930000007</v>
      </c>
    </row>
    <row r="18" spans="1:4" x14ac:dyDescent="0.2">
      <c r="A18" s="9" t="s">
        <v>49</v>
      </c>
      <c r="B18" s="10" t="s">
        <v>28</v>
      </c>
      <c r="C18" s="3">
        <v>-19564385.68</v>
      </c>
      <c r="D18" s="3">
        <v>-26841778.43</v>
      </c>
    </row>
    <row r="19" spans="1:4" x14ac:dyDescent="0.2">
      <c r="A19" s="8"/>
      <c r="B19" s="10" t="s">
        <v>27</v>
      </c>
      <c r="C19" s="3">
        <f>SUM(C20)</f>
        <v>-38095.53</v>
      </c>
      <c r="D19" s="3">
        <f>SUM(D20)</f>
        <v>25391.759999999998</v>
      </c>
    </row>
    <row r="20" spans="1:4" x14ac:dyDescent="0.2">
      <c r="A20" s="9" t="s">
        <v>26</v>
      </c>
      <c r="B20" s="8" t="s">
        <v>25</v>
      </c>
      <c r="C20" s="2">
        <v>-38095.53</v>
      </c>
      <c r="D20" s="2">
        <v>25391.759999999998</v>
      </c>
    </row>
    <row r="21" spans="1:4" x14ac:dyDescent="0.2">
      <c r="A21" s="8"/>
      <c r="B21" s="10" t="s">
        <v>24</v>
      </c>
      <c r="C21" s="3">
        <f>SUM(C22,C23)</f>
        <v>-111920855.84999999</v>
      </c>
      <c r="D21" s="3">
        <f>SUM(D22,D23)</f>
        <v>-109675558.90000001</v>
      </c>
    </row>
    <row r="22" spans="1:4" ht="60" x14ac:dyDescent="0.2">
      <c r="A22" s="9" t="s">
        <v>50</v>
      </c>
      <c r="B22" s="8" t="s">
        <v>23</v>
      </c>
      <c r="C22" s="2">
        <f>-111920855.85-30780.64</f>
        <v>-111951636.48999999</v>
      </c>
      <c r="D22" s="2">
        <v>-109319889.40000001</v>
      </c>
    </row>
    <row r="23" spans="1:4" ht="24" x14ac:dyDescent="0.2">
      <c r="A23" s="9" t="s">
        <v>51</v>
      </c>
      <c r="B23" s="8" t="s">
        <v>22</v>
      </c>
      <c r="C23" s="2">
        <v>30780.639999999999</v>
      </c>
      <c r="D23" s="2">
        <v>-355669.5</v>
      </c>
    </row>
    <row r="24" spans="1:4" x14ac:dyDescent="0.2">
      <c r="A24" s="9" t="s">
        <v>52</v>
      </c>
      <c r="B24" s="10" t="s">
        <v>21</v>
      </c>
      <c r="C24" s="3">
        <v>-26061829.43</v>
      </c>
      <c r="D24" s="3">
        <v>-24819988.07</v>
      </c>
    </row>
    <row r="25" spans="1:4" ht="12.75" x14ac:dyDescent="0.2">
      <c r="A25" s="18" t="s">
        <v>20</v>
      </c>
      <c r="B25" s="18"/>
      <c r="C25" s="1">
        <f>C24+C21+C19+C18+C15</f>
        <v>-695092033.49000001</v>
      </c>
      <c r="D25" s="1">
        <f>D24+D21+D19+D18+D15</f>
        <v>-681871566.95000005</v>
      </c>
    </row>
    <row r="26" spans="1:4" x14ac:dyDescent="0.2">
      <c r="A26" s="12"/>
      <c r="B26" s="11"/>
      <c r="C26" s="2"/>
      <c r="D26" s="2"/>
    </row>
    <row r="27" spans="1:4" ht="12.75" x14ac:dyDescent="0.2">
      <c r="A27" s="18" t="s">
        <v>19</v>
      </c>
      <c r="B27" s="18"/>
      <c r="C27" s="1">
        <f>C25+C14</f>
        <v>38298857.899999976</v>
      </c>
      <c r="D27" s="1">
        <f>D25+D14</f>
        <v>-46284947.470000029</v>
      </c>
    </row>
    <row r="28" spans="1:4" ht="24" x14ac:dyDescent="0.2">
      <c r="A28" s="8"/>
      <c r="B28" s="10" t="s">
        <v>18</v>
      </c>
      <c r="C28" s="3">
        <f>SUM(C29:C30)</f>
        <v>107270.39</v>
      </c>
      <c r="D28" s="3">
        <f>SUM(D29:D30)</f>
        <v>49241.270000000004</v>
      </c>
    </row>
    <row r="29" spans="1:4" x14ac:dyDescent="0.2">
      <c r="A29" s="9" t="s">
        <v>17</v>
      </c>
      <c r="B29" s="8" t="s">
        <v>16</v>
      </c>
      <c r="C29" s="2">
        <v>0</v>
      </c>
      <c r="D29" s="2">
        <v>-1216.95</v>
      </c>
    </row>
    <row r="30" spans="1:4" x14ac:dyDescent="0.2">
      <c r="A30" s="9">
        <v>771</v>
      </c>
      <c r="B30" s="8" t="s">
        <v>15</v>
      </c>
      <c r="C30" s="2">
        <v>107270.39</v>
      </c>
      <c r="D30" s="2">
        <v>50458.22</v>
      </c>
    </row>
    <row r="31" spans="1:4" x14ac:dyDescent="0.2">
      <c r="A31" s="9"/>
      <c r="B31" s="10" t="s">
        <v>14</v>
      </c>
      <c r="C31" s="3">
        <f>SUM(C32,C33)</f>
        <v>956428.29999999993</v>
      </c>
      <c r="D31" s="3">
        <f>SUM(D32,D33)</f>
        <v>1315981.78</v>
      </c>
    </row>
    <row r="32" spans="1:4" x14ac:dyDescent="0.2">
      <c r="A32" s="9" t="s">
        <v>53</v>
      </c>
      <c r="B32" s="8" t="s">
        <v>13</v>
      </c>
      <c r="C32" s="2">
        <f>1061402.04+3086.91</f>
        <v>1064488.95</v>
      </c>
      <c r="D32" s="2">
        <v>1393515.3</v>
      </c>
    </row>
    <row r="33" spans="1:4" x14ac:dyDescent="0.2">
      <c r="A33" s="9" t="s">
        <v>54</v>
      </c>
      <c r="B33" s="8" t="s">
        <v>12</v>
      </c>
      <c r="C33" s="2">
        <f>-108060.65</f>
        <v>-108060.65</v>
      </c>
      <c r="D33" s="2">
        <v>-77533.52</v>
      </c>
    </row>
    <row r="34" spans="1:4" ht="12.75" x14ac:dyDescent="0.2">
      <c r="A34" s="18" t="s">
        <v>11</v>
      </c>
      <c r="B34" s="18"/>
      <c r="C34" s="1">
        <f>SUM(C27,C28,C31)</f>
        <v>39362556.589999974</v>
      </c>
      <c r="D34" s="1">
        <f>SUM(D27,D28,D31)</f>
        <v>-44919724.420000024</v>
      </c>
    </row>
    <row r="35" spans="1:4" x14ac:dyDescent="0.2">
      <c r="A35" s="8"/>
      <c r="B35" s="10" t="s">
        <v>10</v>
      </c>
      <c r="C35" s="3">
        <f>C36</f>
        <v>3002100.3</v>
      </c>
      <c r="D35" s="3">
        <f>D36</f>
        <v>3436202.42</v>
      </c>
    </row>
    <row r="36" spans="1:4" x14ac:dyDescent="0.2">
      <c r="A36" s="8"/>
      <c r="B36" s="8" t="s">
        <v>9</v>
      </c>
      <c r="C36" s="2">
        <f>SUM(C37)</f>
        <v>3002100.3</v>
      </c>
      <c r="D36" s="2">
        <f>SUM(D37)</f>
        <v>3436202.42</v>
      </c>
    </row>
    <row r="37" spans="1:4" x14ac:dyDescent="0.2">
      <c r="A37" s="9">
        <v>769</v>
      </c>
      <c r="B37" s="8" t="s">
        <v>8</v>
      </c>
      <c r="C37" s="2">
        <v>3002100.3</v>
      </c>
      <c r="D37" s="2">
        <v>3436202.42</v>
      </c>
    </row>
    <row r="38" spans="1:4" x14ac:dyDescent="0.2">
      <c r="A38" s="9"/>
      <c r="B38" s="10" t="s">
        <v>7</v>
      </c>
      <c r="C38" s="3">
        <f>SUM(C39)</f>
        <v>-742544.2</v>
      </c>
      <c r="D38" s="3">
        <f>SUM(D39)</f>
        <v>-618285.84</v>
      </c>
    </row>
    <row r="39" spans="1:4" x14ac:dyDescent="0.2">
      <c r="A39" s="9" t="s">
        <v>55</v>
      </c>
      <c r="B39" s="8" t="s">
        <v>2</v>
      </c>
      <c r="C39" s="2">
        <f>-742544.2</f>
        <v>-742544.2</v>
      </c>
      <c r="D39" s="2">
        <v>-618285.84</v>
      </c>
    </row>
    <row r="40" spans="1:4" x14ac:dyDescent="0.2">
      <c r="A40" s="9">
        <v>768</v>
      </c>
      <c r="B40" s="10" t="s">
        <v>6</v>
      </c>
      <c r="C40" s="3">
        <v>-7135.61</v>
      </c>
      <c r="D40" s="3">
        <v>-1319.63</v>
      </c>
    </row>
    <row r="41" spans="1:4" ht="24" x14ac:dyDescent="0.2">
      <c r="A41" s="9"/>
      <c r="B41" s="10" t="s">
        <v>5</v>
      </c>
      <c r="C41" s="3">
        <f>SUM(C42:C43)</f>
        <v>-1453233.01</v>
      </c>
      <c r="D41" s="3">
        <f>SUM(D42:D43)</f>
        <v>14153.75</v>
      </c>
    </row>
    <row r="42" spans="1:4" x14ac:dyDescent="0.2">
      <c r="A42" s="9" t="s">
        <v>4</v>
      </c>
      <c r="B42" s="8" t="s">
        <v>3</v>
      </c>
      <c r="C42" s="2">
        <v>0</v>
      </c>
      <c r="D42" s="2">
        <v>-3568.36</v>
      </c>
    </row>
    <row r="43" spans="1:4" x14ac:dyDescent="0.2">
      <c r="A43" s="9" t="s">
        <v>56</v>
      </c>
      <c r="B43" s="8" t="s">
        <v>2</v>
      </c>
      <c r="C43" s="2">
        <f>-1455897.92+2664.91</f>
        <v>-1453233.01</v>
      </c>
      <c r="D43" s="2">
        <v>17722.11</v>
      </c>
    </row>
    <row r="44" spans="1:4" ht="12.75" x14ac:dyDescent="0.2">
      <c r="A44" s="18" t="s">
        <v>1</v>
      </c>
      <c r="B44" s="18"/>
      <c r="C44" s="1">
        <f>C41+C40+C38+C35</f>
        <v>799187.47999999952</v>
      </c>
      <c r="D44" s="1">
        <f>D41+D40+D38+D35</f>
        <v>2830750.7</v>
      </c>
    </row>
    <row r="45" spans="1:4" x14ac:dyDescent="0.2">
      <c r="A45" s="16" t="s">
        <v>0</v>
      </c>
      <c r="B45" s="16"/>
      <c r="C45" s="1">
        <f>C34+C44</f>
        <v>40161744.06999997</v>
      </c>
      <c r="D45" s="1">
        <f>D34+D44</f>
        <v>-42088973.720000021</v>
      </c>
    </row>
  </sheetData>
  <mergeCells count="7">
    <mergeCell ref="A45:B45"/>
    <mergeCell ref="A2:D2"/>
    <mergeCell ref="A14:B14"/>
    <mergeCell ref="A25:B25"/>
    <mergeCell ref="A27:B27"/>
    <mergeCell ref="A34:B34"/>
    <mergeCell ref="A44:B44"/>
  </mergeCells>
  <pageMargins left="0.7" right="0.7" top="0.75" bottom="0.75" header="0.3" footer="0.3"/>
  <pageSetup paperSize="9" scale="91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82ea51b-b6c3-4e80-97f9-85709bc2427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2E15B5C5239A44E83F9A038B30A9CD0" ma:contentTypeVersion="12" ma:contentTypeDescription="Crear nuevo documento." ma:contentTypeScope="" ma:versionID="006813614942860e7a043e35f9b5d5e9">
  <xsd:schema xmlns:xsd="http://www.w3.org/2001/XMLSchema" xmlns:xs="http://www.w3.org/2001/XMLSchema" xmlns:p="http://schemas.microsoft.com/office/2006/metadata/properties" xmlns:ns3="582ea51b-b6c3-4e80-97f9-85709bc24275" targetNamespace="http://schemas.microsoft.com/office/2006/metadata/properties" ma:root="true" ma:fieldsID="74f763e9334fdab43359134c99100fe2" ns3:_="">
    <xsd:import namespace="582ea51b-b6c3-4e80-97f9-85709bc2427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SearchProperties" minOccurs="0"/>
                <xsd:element ref="ns3:_activity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a51b-b6c3-4e80-97f9-85709bc242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3775F9-11CF-49F9-BF5F-2711233201D6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582ea51b-b6c3-4e80-97f9-85709bc2427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A0453D8-D4A4-4E22-B284-33E09C984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2ea51b-b6c3-4e80-97f9-85709bc242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07B0DB-397E-4B76-ADEB-048827226E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CTA. RESULTADOS Individual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 BARANDA DIAZ</dc:creator>
  <cp:lastModifiedBy>CRISTINA RIOS MAURE</cp:lastModifiedBy>
  <cp:lastPrinted>2025-06-23T10:11:51Z</cp:lastPrinted>
  <dcterms:created xsi:type="dcterms:W3CDTF">2024-06-17T09:27:09Z</dcterms:created>
  <dcterms:modified xsi:type="dcterms:W3CDTF">2025-06-23T10:11:57Z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0x01010032E15B5C5239A44E83F9A038B30A9CD0</vt:lpwstr>
  </property>
</Properties>
</file>