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ntratacion\Datos\TEXTOS documentación y tramitación\ACUERDO MARCO MATERIAL DE OFICINA COM MADRID-VIGENTE\"/>
    </mc:Choice>
  </mc:AlternateContent>
  <bookViews>
    <workbookView xWindow="0" yWindow="0" windowWidth="28800" windowHeight="11835"/>
  </bookViews>
  <sheets>
    <sheet name="Ejemplo 1" sheetId="1" r:id="rId1"/>
    <sheet name="Ejemplo 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F32" i="1"/>
  <c r="F30" i="1"/>
  <c r="K19" i="1"/>
  <c r="K20" i="1"/>
  <c r="K21" i="1"/>
  <c r="K18" i="1"/>
  <c r="M25" i="4"/>
  <c r="K25" i="4"/>
  <c r="K26" i="4" s="1"/>
  <c r="M24" i="4"/>
  <c r="K24" i="4"/>
  <c r="M23" i="4"/>
  <c r="K23" i="4"/>
  <c r="M26" i="4" l="1"/>
  <c r="M18" i="4" l="1"/>
  <c r="K18" i="4"/>
  <c r="M17" i="4"/>
  <c r="K17" i="4"/>
  <c r="M16" i="4"/>
  <c r="K16" i="4"/>
  <c r="M19" i="4" l="1"/>
  <c r="F36" i="4" s="1"/>
  <c r="K19" i="4"/>
  <c r="F34" i="4" l="1"/>
</calcChain>
</file>

<file path=xl/sharedStrings.xml><?xml version="1.0" encoding="utf-8"?>
<sst xmlns="http://schemas.openxmlformats.org/spreadsheetml/2006/main" count="101" uniqueCount="50">
  <si>
    <t>Unidades</t>
  </si>
  <si>
    <t>Q CONNECT</t>
  </si>
  <si>
    <t>SUMA</t>
  </si>
  <si>
    <t>JOVI</t>
  </si>
  <si>
    <t>800/18</t>
  </si>
  <si>
    <t>TIPP-EX</t>
  </si>
  <si>
    <t>Marca</t>
  </si>
  <si>
    <t>Puntos en otros criterios</t>
  </si>
  <si>
    <t>Empresa: COPYPOC</t>
  </si>
  <si>
    <t>Código homologación artículo</t>
  </si>
  <si>
    <r>
      <t xml:space="preserve">Total puntos en otros criterios </t>
    </r>
    <r>
      <rPr>
        <sz val="9"/>
        <rFont val="Arial"/>
        <family val="2"/>
      </rPr>
      <t>(unidades x puntos)</t>
    </r>
  </si>
  <si>
    <r>
      <t xml:space="preserve">Importe total </t>
    </r>
    <r>
      <rPr>
        <sz val="9"/>
        <rFont val="Arial"/>
        <family val="2"/>
      </rPr>
      <t>(euros)</t>
    </r>
  </si>
  <si>
    <r>
      <t xml:space="preserve">Precio unitario </t>
    </r>
    <r>
      <rPr>
        <sz val="9"/>
        <rFont val="Arial"/>
        <family val="2"/>
      </rPr>
      <t>(sin IVA)</t>
    </r>
  </si>
  <si>
    <t>Modelo o referencia</t>
  </si>
  <si>
    <t>KF00233</t>
  </si>
  <si>
    <t>Empresa</t>
  </si>
  <si>
    <t>COPYPOC</t>
  </si>
  <si>
    <t>OFIPAPEL</t>
  </si>
  <si>
    <t>18,15 puntos</t>
  </si>
  <si>
    <t>11,43 puntos</t>
  </si>
  <si>
    <t>Ejemplo 2</t>
  </si>
  <si>
    <r>
      <t xml:space="preserve">La </t>
    </r>
    <r>
      <rPr>
        <b/>
        <sz val="9"/>
        <color theme="1"/>
        <rFont val="Arial"/>
        <family val="2"/>
      </rPr>
      <t>ponderación</t>
    </r>
    <r>
      <rPr>
        <sz val="9"/>
        <color theme="1"/>
        <rFont val="Arial"/>
        <family val="2"/>
      </rPr>
      <t xml:space="preserve"> de los criterios de adjudicación es de 80 puntos para el precio y de 20 puntos para el resto de criterios</t>
    </r>
  </si>
  <si>
    <t>Descripción del artículo - Descripción artículo ofertado</t>
  </si>
  <si>
    <t>ACUARELAS - ACUARELA JOVI 18 COLORES ESTUCHE DE PLASTICO</t>
  </si>
  <si>
    <t>CINTA CORRECTORA C/DISPENSAD. DESECHABLE - CORRECTOR TIPEXX EASY 4,2X12</t>
  </si>
  <si>
    <t>BOLIGRAFO C/BASE PLASTIC Y CADENA NIQUEL - BOLIGRAFO AZUL QCONNECT CADENA METALICA</t>
  </si>
  <si>
    <t>Empresa: OFIPAPEL</t>
  </si>
  <si>
    <t>BOLIGRAFO C/BASE PLASTIC Y CADENA NIQUEL - BOLIGRAFO EXTENSIBLE Q-CONNECT -CON SOPORTE ADHERENTE 35088</t>
  </si>
  <si>
    <t>Para determinar qué empresa debe ser la adjudicataria del contrato basado se debe aplicar la siguiente fórmula:</t>
  </si>
  <si>
    <r>
      <rPr>
        <b/>
        <sz val="9"/>
        <color theme="1"/>
        <rFont val="Arial"/>
        <family val="2"/>
      </rPr>
      <t>Puntuación COPYPOC</t>
    </r>
    <r>
      <rPr>
        <sz val="9"/>
        <color theme="1"/>
        <rFont val="Arial"/>
        <family val="2"/>
      </rPr>
      <t xml:space="preserve"> = (80 x 66,300 / 71,450) + (20 x 544,50 / 544,50) =</t>
    </r>
  </si>
  <si>
    <r>
      <rPr>
        <b/>
        <sz val="9"/>
        <color theme="1"/>
        <rFont val="Arial"/>
        <family val="2"/>
      </rPr>
      <t>Puntuación OFIPAPEL</t>
    </r>
    <r>
      <rPr>
        <sz val="9"/>
        <color theme="1"/>
        <rFont val="Arial"/>
        <family val="2"/>
      </rPr>
      <t xml:space="preserve"> = (80 x 66,300 / 66,300) + (20 x 342,90 / 544,50) =</t>
    </r>
  </si>
  <si>
    <t>Atendiendo a los precios ofertados por cada empresa para cada artículo y a la puntuación que cada una obtuvo en el resto de criterios, en proporción al número de unidades de cada artículo, tenemos:</t>
  </si>
  <si>
    <t>Así, las puntuaciones de cada empresa son:</t>
  </si>
  <si>
    <t>Adjudicación, sin nueva licitación, de un contrato basado para distintos artículos del lote 1, que pueden suministrar dos empresas</t>
  </si>
  <si>
    <t>Las empresas que podrían suministrar todos los artículos incluidos en esta “cesta de la compra” son COPYPOC y OFIPAPEL, que obtuvieron la siguiente puntuación total en la valoración de los criterios para la adjudicación de esos artículos o del lote en que están incluidos, sin incluir el criterio precio:</t>
  </si>
  <si>
    <t>Ejemplo 1</t>
  </si>
  <si>
    <t>Las empresas que podrían suministrar el artículo incluido en esta “cesta de la compra” son COPYPOC, DISOFIC, MATEDI y OFIPAPEL, que obtuvieron la siguiente puntuación total en la valoración de los criterios para la adjudicación de ese artículo o del lote en que está incluido, sin incluir el criterio precio:</t>
  </si>
  <si>
    <t>DISOFIC</t>
  </si>
  <si>
    <t>MATEDI</t>
  </si>
  <si>
    <t>2,90 puntos</t>
  </si>
  <si>
    <t>2,74 puntos</t>
  </si>
  <si>
    <t>Atendiendo a los precios ofertados por cada empresa para el mismo artículo y a la puntuación que cada una obtuvo en el resto de criterios, tenemos:</t>
  </si>
  <si>
    <t>BOLIGRAFO C/BASE PLASTIC Y CADENA NIQUEL - BOLIGRAFO CON PEANA Y CADENA</t>
  </si>
  <si>
    <t>BOLIGRAFO C/BASE PLASTIC Y CADENA NIQUEL - BOLIGRAFO CON PEANA Y CADENA Q-CONNECT</t>
  </si>
  <si>
    <r>
      <t xml:space="preserve">En este ejemplo, el contrato basado </t>
    </r>
    <r>
      <rPr>
        <b/>
        <sz val="9"/>
        <color theme="1"/>
        <rFont val="Arial"/>
        <family val="2"/>
      </rPr>
      <t>debe adjudicarse a la empresa COPYPOC</t>
    </r>
    <r>
      <rPr>
        <sz val="9"/>
        <color theme="1"/>
        <rFont val="Arial"/>
        <family val="2"/>
      </rPr>
      <t>, porque es la que presenta una mejor relación entre el precio (con una ponderación del 80 %) y el resto de criterios (con un 20 %)</t>
    </r>
  </si>
  <si>
    <r>
      <rPr>
        <b/>
        <sz val="9"/>
        <color theme="1"/>
        <rFont val="Arial"/>
        <family val="2"/>
      </rPr>
      <t>Puntuación COPYPOC</t>
    </r>
    <r>
      <rPr>
        <sz val="9"/>
        <color theme="1"/>
        <rFont val="Arial"/>
        <family val="2"/>
      </rPr>
      <t xml:space="preserve"> = (80 x 700,000 / 700,000) + (20 x 18,15 / 18,15) =</t>
    </r>
  </si>
  <si>
    <r>
      <rPr>
        <b/>
        <sz val="9"/>
        <color theme="1"/>
        <rFont val="Arial"/>
        <family val="2"/>
      </rPr>
      <t>Puntuación DISOFIC</t>
    </r>
    <r>
      <rPr>
        <sz val="9"/>
        <color theme="1"/>
        <rFont val="Arial"/>
        <family val="2"/>
      </rPr>
      <t xml:space="preserve"> = (80 x 700,000 / 758,000) + (20 x 2,90 / 18,15) =</t>
    </r>
  </si>
  <si>
    <r>
      <rPr>
        <b/>
        <sz val="9"/>
        <color theme="1"/>
        <rFont val="Arial"/>
        <family val="2"/>
      </rPr>
      <t>Puntuación MATEDI</t>
    </r>
    <r>
      <rPr>
        <sz val="9"/>
        <color theme="1"/>
        <rFont val="Arial"/>
        <family val="2"/>
      </rPr>
      <t xml:space="preserve"> = (80 x 700,000 / 700,000) + (20 x 2,74 / 18,15) =</t>
    </r>
  </si>
  <si>
    <r>
      <rPr>
        <b/>
        <sz val="9"/>
        <color theme="1"/>
        <rFont val="Arial"/>
        <family val="2"/>
      </rPr>
      <t>Puntuación OFIPAPEL</t>
    </r>
    <r>
      <rPr>
        <sz val="9"/>
        <color theme="1"/>
        <rFont val="Arial"/>
        <family val="2"/>
      </rPr>
      <t xml:space="preserve"> = (80 x 700,000 / 724,000) + (20 x 11,43 /18,15) =</t>
    </r>
  </si>
  <si>
    <t>Adjudicación, sin nueva licitación, de un contrato basado para 200 unidades de un solo artículo del lote 1, que pueden suministrar cuatro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</si>
</sst>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2" fontId="5" fillId="0" borderId="6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164" fontId="6" fillId="0" borderId="2" xfId="0" applyNumberFormat="1" applyFont="1" applyBorder="1" applyAlignment="1">
      <alignment horizontal="left" vertical="top"/>
    </xf>
    <xf numFmtId="0" fontId="5" fillId="0" borderId="2" xfId="0" applyFont="1" applyBorder="1"/>
    <xf numFmtId="0" fontId="5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10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 vertical="top" wrapText="1" shrinkToFi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5" fillId="0" borderId="0" xfId="0" applyNumberFormat="1" applyFont="1" applyBorder="1" applyAlignment="1">
      <alignment vertical="top"/>
    </xf>
    <xf numFmtId="1" fontId="2" fillId="0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vertical="top" shrinkToFit="1"/>
    </xf>
    <xf numFmtId="164" fontId="5" fillId="0" borderId="2" xfId="0" applyNumberFormat="1" applyFont="1" applyBorder="1" applyAlignment="1">
      <alignment vertical="top"/>
    </xf>
    <xf numFmtId="2" fontId="5" fillId="0" borderId="2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0" fontId="6" fillId="3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0" fillId="0" borderId="0" xfId="0" applyFont="1" applyAlignment="1">
      <alignment vertical="top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182187</xdr:colOff>
      <xdr:row>25</xdr:row>
      <xdr:rowOff>118191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937260" y="4191000"/>
          <a:ext cx="8373687" cy="3010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lnSpc>
              <a:spcPct val="120000"/>
            </a:lnSpc>
            <a:spcAft>
              <a:spcPts val="0"/>
            </a:spcAft>
          </a:pPr>
          <a:r>
            <a:rPr lang="es-ES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Puntuación empresa = (80 x </a:t>
          </a:r>
          <a:r>
            <a:rPr lang="es-ES" sz="1100" b="1" u="none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importe más bajo / importe a valorar</a:t>
          </a:r>
          <a:r>
            <a:rPr lang="es-ES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 + (20 x </a:t>
          </a:r>
          <a:r>
            <a:rPr lang="es-ES" sz="1100" b="1" u="none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puntos opción a valorar / mejor puntuación</a:t>
          </a:r>
          <a:r>
            <a:rPr lang="es-ES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8</xdr:col>
      <xdr:colOff>6927</xdr:colOff>
      <xdr:row>29</xdr:row>
      <xdr:rowOff>125811</xdr:rowOff>
    </xdr:to>
    <xdr:sp macro="" textlink="">
      <xdr:nvSpPr>
        <xdr:cNvPr id="14" name="Cuadro de texto 2"/>
        <xdr:cNvSpPr txBox="1">
          <a:spLocks noChangeArrowheads="1"/>
        </xdr:cNvSpPr>
      </xdr:nvSpPr>
      <xdr:spPr bwMode="auto">
        <a:xfrm>
          <a:off x="609600" y="5555673"/>
          <a:ext cx="8264236" cy="2989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lnSpc>
              <a:spcPct val="120000"/>
            </a:lnSpc>
            <a:spcAft>
              <a:spcPts val="0"/>
            </a:spcAft>
          </a:pPr>
          <a:r>
            <a:rPr lang="es-ES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Puntuación empresa = (80 x </a:t>
          </a:r>
          <a:r>
            <a:rPr lang="es-ES" sz="1100" b="1" u="none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importe más bajo / importe a valorar</a:t>
          </a:r>
          <a:r>
            <a:rPr lang="es-ES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 + (20 x </a:t>
          </a:r>
          <a:r>
            <a:rPr lang="es-ES" sz="1100" b="1" u="none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puntos opción a valorar / mejor puntuación</a:t>
          </a:r>
          <a:r>
            <a:rPr lang="es-ES" sz="11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B2" sqref="B2"/>
    </sheetView>
  </sheetViews>
  <sheetFormatPr baseColWidth="10" defaultRowHeight="15" x14ac:dyDescent="0.25"/>
  <cols>
    <col min="1" max="1" width="9.140625" bestFit="1" customWidth="1"/>
    <col min="2" max="2" width="11.85546875" bestFit="1" customWidth="1"/>
    <col min="3" max="3" width="15.5703125" customWidth="1"/>
    <col min="4" max="4" width="4.7109375" customWidth="1"/>
    <col min="5" max="5" width="23.140625" customWidth="1"/>
    <col min="6" max="6" width="40.42578125" customWidth="1"/>
    <col min="7" max="7" width="14.28515625" customWidth="1"/>
    <col min="9" max="9" width="8.28515625" customWidth="1"/>
    <col min="10" max="10" width="9" customWidth="1"/>
  </cols>
  <sheetData>
    <row r="1" spans="1:12" s="8" customFormat="1" ht="12" x14ac:dyDescent="0.2"/>
    <row r="2" spans="1:12" s="8" customFormat="1" ht="12.75" x14ac:dyDescent="0.2">
      <c r="B2" s="26" t="s">
        <v>35</v>
      </c>
      <c r="C2" s="69" t="s">
        <v>49</v>
      </c>
      <c r="D2" s="69"/>
      <c r="E2" s="69"/>
      <c r="F2" s="69"/>
      <c r="G2" s="69"/>
      <c r="H2" s="69"/>
      <c r="I2" s="70"/>
      <c r="J2" s="70"/>
      <c r="K2" s="71"/>
    </row>
    <row r="3" spans="1:12" s="8" customFormat="1" ht="12" x14ac:dyDescent="0.2"/>
    <row r="4" spans="1:12" s="8" customFormat="1" ht="12" x14ac:dyDescent="0.2">
      <c r="B4" s="72" t="s">
        <v>36</v>
      </c>
      <c r="C4" s="73"/>
      <c r="D4" s="73"/>
      <c r="E4" s="73"/>
      <c r="F4" s="73"/>
      <c r="G4" s="73"/>
      <c r="H4" s="73"/>
      <c r="I4" s="73"/>
      <c r="J4" s="73"/>
    </row>
    <row r="5" spans="1:12" s="8" customFormat="1" ht="12" x14ac:dyDescent="0.2">
      <c r="B5" s="73"/>
      <c r="C5" s="73"/>
      <c r="D5" s="73"/>
      <c r="E5" s="73"/>
      <c r="F5" s="73"/>
      <c r="G5" s="73"/>
      <c r="H5" s="73"/>
      <c r="I5" s="73"/>
      <c r="J5" s="73"/>
    </row>
    <row r="6" spans="1:12" s="8" customFormat="1" ht="12" x14ac:dyDescent="0.2"/>
    <row r="7" spans="1:12" s="8" customFormat="1" ht="24" x14ac:dyDescent="0.2">
      <c r="B7" s="25" t="s">
        <v>15</v>
      </c>
      <c r="C7" s="25" t="s">
        <v>7</v>
      </c>
    </row>
    <row r="8" spans="1:12" s="8" customFormat="1" ht="12" x14ac:dyDescent="0.2">
      <c r="B8" s="23" t="s">
        <v>16</v>
      </c>
      <c r="C8" s="24" t="s">
        <v>18</v>
      </c>
      <c r="E8" s="72" t="s">
        <v>21</v>
      </c>
      <c r="F8" s="73"/>
    </row>
    <row r="9" spans="1:12" s="8" customFormat="1" ht="12" x14ac:dyDescent="0.2">
      <c r="B9" s="33" t="s">
        <v>37</v>
      </c>
      <c r="C9" s="34" t="s">
        <v>39</v>
      </c>
      <c r="E9" s="73"/>
      <c r="F9" s="73"/>
    </row>
    <row r="10" spans="1:12" s="8" customFormat="1" ht="12" x14ac:dyDescent="0.2">
      <c r="B10" s="33" t="s">
        <v>38</v>
      </c>
      <c r="C10" s="34" t="s">
        <v>40</v>
      </c>
    </row>
    <row r="11" spans="1:12" s="8" customFormat="1" ht="12" x14ac:dyDescent="0.2">
      <c r="B11" s="23" t="s">
        <v>17</v>
      </c>
      <c r="C11" s="24" t="s">
        <v>19</v>
      </c>
    </row>
    <row r="12" spans="1:12" s="8" customFormat="1" ht="12" x14ac:dyDescent="0.2"/>
    <row r="13" spans="1:12" s="8" customFormat="1" ht="12" x14ac:dyDescent="0.2">
      <c r="B13" s="72" t="s">
        <v>41</v>
      </c>
      <c r="C13" s="73"/>
      <c r="D13" s="73"/>
      <c r="E13" s="73"/>
      <c r="F13" s="73"/>
    </row>
    <row r="14" spans="1:12" s="8" customFormat="1" ht="12" x14ac:dyDescent="0.2">
      <c r="B14" s="73"/>
      <c r="C14" s="73"/>
      <c r="D14" s="73"/>
      <c r="E14" s="73"/>
      <c r="F14" s="73"/>
    </row>
    <row r="15" spans="1:12" s="8" customFormat="1" ht="12" x14ac:dyDescent="0.2">
      <c r="B15" s="36"/>
      <c r="C15" s="36"/>
      <c r="D15" s="36"/>
      <c r="E15" s="36"/>
      <c r="F15" s="36"/>
    </row>
    <row r="16" spans="1:12" s="8" customFormat="1" ht="11.45" customHeight="1" x14ac:dyDescent="0.2">
      <c r="A16" s="49" t="s">
        <v>15</v>
      </c>
      <c r="B16" s="67" t="s">
        <v>9</v>
      </c>
      <c r="C16" s="62" t="s">
        <v>22</v>
      </c>
      <c r="D16" s="63"/>
      <c r="E16" s="63"/>
      <c r="F16" s="63"/>
      <c r="G16" s="62" t="s">
        <v>6</v>
      </c>
      <c r="H16" s="62" t="s">
        <v>13</v>
      </c>
      <c r="I16" s="65" t="s">
        <v>0</v>
      </c>
      <c r="J16" s="65" t="s">
        <v>12</v>
      </c>
      <c r="K16" s="65" t="s">
        <v>11</v>
      </c>
      <c r="L16" s="65" t="s">
        <v>7</v>
      </c>
    </row>
    <row r="17" spans="1:12" s="8" customFormat="1" ht="24" customHeight="1" x14ac:dyDescent="0.2">
      <c r="A17" s="50"/>
      <c r="B17" s="68"/>
      <c r="C17" s="64"/>
      <c r="D17" s="64"/>
      <c r="E17" s="64"/>
      <c r="F17" s="64"/>
      <c r="G17" s="64"/>
      <c r="H17" s="64"/>
      <c r="I17" s="66"/>
      <c r="J17" s="66"/>
      <c r="K17" s="66"/>
      <c r="L17" s="66"/>
    </row>
    <row r="18" spans="1:12" s="8" customFormat="1" ht="12" x14ac:dyDescent="0.2">
      <c r="A18" s="35" t="s">
        <v>16</v>
      </c>
      <c r="B18" s="42">
        <v>4200674</v>
      </c>
      <c r="C18" s="60" t="s">
        <v>25</v>
      </c>
      <c r="D18" s="61"/>
      <c r="E18" s="61"/>
      <c r="F18" s="61"/>
      <c r="G18" s="43" t="s">
        <v>1</v>
      </c>
      <c r="H18" s="43" t="s">
        <v>14</v>
      </c>
      <c r="I18" s="35">
        <v>200</v>
      </c>
      <c r="J18" s="44">
        <v>3.5</v>
      </c>
      <c r="K18" s="45">
        <f t="shared" ref="K18:K21" si="0">J18*I18</f>
        <v>700</v>
      </c>
      <c r="L18" s="46">
        <v>18.149999999999999</v>
      </c>
    </row>
    <row r="19" spans="1:12" s="8" customFormat="1" ht="14.45" customHeight="1" x14ac:dyDescent="0.2">
      <c r="A19" s="35" t="s">
        <v>37</v>
      </c>
      <c r="B19" s="42">
        <v>4200674</v>
      </c>
      <c r="C19" s="51" t="s">
        <v>42</v>
      </c>
      <c r="D19" s="52"/>
      <c r="E19" s="52"/>
      <c r="F19" s="53"/>
      <c r="G19" s="43" t="s">
        <v>1</v>
      </c>
      <c r="H19" s="43" t="s">
        <v>14</v>
      </c>
      <c r="I19" s="35">
        <v>200</v>
      </c>
      <c r="J19" s="44">
        <v>3.79</v>
      </c>
      <c r="K19" s="45">
        <f t="shared" si="0"/>
        <v>758</v>
      </c>
      <c r="L19" s="46">
        <v>2.9</v>
      </c>
    </row>
    <row r="20" spans="1:12" s="8" customFormat="1" x14ac:dyDescent="0.2">
      <c r="A20" s="35" t="s">
        <v>38</v>
      </c>
      <c r="B20" s="42">
        <v>4200674</v>
      </c>
      <c r="C20" s="51" t="s">
        <v>43</v>
      </c>
      <c r="D20" s="54"/>
      <c r="E20" s="54"/>
      <c r="F20" s="55"/>
      <c r="G20" s="43" t="s">
        <v>1</v>
      </c>
      <c r="H20" s="43" t="s">
        <v>14</v>
      </c>
      <c r="I20" s="35">
        <v>200</v>
      </c>
      <c r="J20" s="44">
        <v>3.5</v>
      </c>
      <c r="K20" s="45">
        <f t="shared" si="0"/>
        <v>700</v>
      </c>
      <c r="L20" s="46">
        <v>2.74</v>
      </c>
    </row>
    <row r="21" spans="1:12" s="8" customFormat="1" ht="27.6" customHeight="1" x14ac:dyDescent="0.2">
      <c r="A21" s="35" t="s">
        <v>17</v>
      </c>
      <c r="B21" s="42">
        <v>4200674</v>
      </c>
      <c r="C21" s="56" t="s">
        <v>27</v>
      </c>
      <c r="D21" s="57"/>
      <c r="E21" s="57"/>
      <c r="F21" s="57"/>
      <c r="G21" s="43" t="s">
        <v>1</v>
      </c>
      <c r="H21" s="43" t="s">
        <v>14</v>
      </c>
      <c r="I21" s="35">
        <v>200</v>
      </c>
      <c r="J21" s="44">
        <v>3.62</v>
      </c>
      <c r="K21" s="45">
        <f t="shared" si="0"/>
        <v>724</v>
      </c>
      <c r="L21" s="46">
        <v>11.43</v>
      </c>
    </row>
    <row r="22" spans="1:12" s="8" customFormat="1" ht="12" x14ac:dyDescent="0.2">
      <c r="B22" s="37"/>
      <c r="C22" s="1"/>
      <c r="D22" s="38"/>
      <c r="E22" s="38"/>
      <c r="F22" s="38"/>
      <c r="G22" s="39"/>
      <c r="H22" s="39"/>
      <c r="I22" s="16"/>
      <c r="J22" s="40"/>
      <c r="K22" s="41"/>
      <c r="L22" s="29"/>
    </row>
    <row r="23" spans="1:12" s="8" customFormat="1" ht="14.45" customHeight="1" x14ac:dyDescent="0.2">
      <c r="B23" s="58" t="s">
        <v>28</v>
      </c>
      <c r="C23" s="59"/>
      <c r="D23" s="59"/>
      <c r="E23" s="59"/>
      <c r="F23" s="59"/>
      <c r="G23" s="39"/>
      <c r="H23" s="39"/>
      <c r="I23" s="16"/>
      <c r="J23" s="40"/>
      <c r="K23" s="41"/>
      <c r="L23" s="29"/>
    </row>
    <row r="24" spans="1:12" s="8" customFormat="1" ht="14.45" customHeight="1" x14ac:dyDescent="0.2">
      <c r="B24" s="14"/>
      <c r="C24" s="31"/>
      <c r="D24" s="31"/>
      <c r="E24" s="31"/>
      <c r="F24" s="31"/>
      <c r="G24" s="39"/>
      <c r="H24" s="39"/>
      <c r="I24" s="16"/>
      <c r="J24" s="40"/>
      <c r="K24" s="41"/>
      <c r="L24" s="29"/>
    </row>
    <row r="25" spans="1:12" s="8" customFormat="1" ht="14.45" customHeight="1" x14ac:dyDescent="0.2">
      <c r="B25" s="14"/>
      <c r="C25" s="31"/>
      <c r="D25" s="31"/>
      <c r="E25" s="31"/>
      <c r="F25" s="31"/>
      <c r="G25" s="39"/>
      <c r="H25" s="39"/>
      <c r="I25" s="16"/>
      <c r="J25" s="40"/>
      <c r="K25" s="41"/>
      <c r="L25" s="29"/>
    </row>
    <row r="26" spans="1:12" s="8" customFormat="1" ht="12" x14ac:dyDescent="0.2">
      <c r="B26" s="37"/>
      <c r="C26" s="1"/>
      <c r="D26" s="38"/>
      <c r="E26" s="38"/>
      <c r="F26" s="38"/>
      <c r="G26" s="39"/>
      <c r="H26" s="39"/>
      <c r="I26" s="16"/>
      <c r="J26" s="40"/>
      <c r="K26" s="41"/>
      <c r="L26" s="29"/>
    </row>
    <row r="27" spans="1:12" s="8" customFormat="1" ht="12" x14ac:dyDescent="0.2"/>
    <row r="28" spans="1:12" s="8" customFormat="1" x14ac:dyDescent="0.25">
      <c r="B28" s="74" t="s">
        <v>32</v>
      </c>
      <c r="C28" s="75"/>
      <c r="D28" s="75"/>
      <c r="E28" s="75"/>
      <c r="F28" s="75"/>
    </row>
    <row r="29" spans="1:12" s="8" customFormat="1" ht="12" x14ac:dyDescent="0.2"/>
    <row r="30" spans="1:12" s="8" customFormat="1" x14ac:dyDescent="0.2">
      <c r="B30" s="58" t="s">
        <v>45</v>
      </c>
      <c r="C30" s="59"/>
      <c r="D30" s="59"/>
      <c r="E30" s="59"/>
      <c r="F30" s="32">
        <f>(80*K18/K18)+(20*L18/L18)</f>
        <v>100</v>
      </c>
    </row>
    <row r="31" spans="1:12" s="8" customFormat="1" ht="12" x14ac:dyDescent="0.2">
      <c r="B31" s="14"/>
      <c r="C31" s="14"/>
      <c r="D31" s="14"/>
      <c r="E31" s="14"/>
      <c r="F31" s="14"/>
    </row>
    <row r="32" spans="1:12" s="8" customFormat="1" ht="14.45" customHeight="1" x14ac:dyDescent="0.2">
      <c r="B32" s="58" t="s">
        <v>46</v>
      </c>
      <c r="C32" s="59"/>
      <c r="D32" s="59"/>
      <c r="E32" s="59"/>
      <c r="F32" s="32">
        <f>(80*K18/K19)+(20*L19/L18)</f>
        <v>77.074220254839105</v>
      </c>
    </row>
    <row r="33" spans="2:6" s="8" customFormat="1" ht="12" x14ac:dyDescent="0.2">
      <c r="B33" s="14"/>
      <c r="C33" s="48"/>
      <c r="D33" s="48"/>
      <c r="E33" s="48"/>
      <c r="F33" s="47"/>
    </row>
    <row r="34" spans="2:6" s="8" customFormat="1" x14ac:dyDescent="0.2">
      <c r="B34" s="58" t="s">
        <v>47</v>
      </c>
      <c r="C34" s="59"/>
      <c r="D34" s="59"/>
      <c r="E34" s="59"/>
      <c r="F34" s="32">
        <f>(80*K18/K20)+(20*L20/L18)</f>
        <v>83.019283746556468</v>
      </c>
    </row>
    <row r="35" spans="2:6" s="8" customFormat="1" ht="12" x14ac:dyDescent="0.2">
      <c r="B35" s="14"/>
      <c r="C35" s="48"/>
      <c r="D35" s="48"/>
      <c r="E35" s="48"/>
      <c r="F35" s="47"/>
    </row>
    <row r="36" spans="2:6" s="8" customFormat="1" ht="12" x14ac:dyDescent="0.2">
      <c r="B36" s="58" t="s">
        <v>48</v>
      </c>
      <c r="C36" s="76"/>
      <c r="D36" s="76"/>
      <c r="E36" s="76"/>
      <c r="F36" s="32">
        <f>(80*K18/K21)+(20*L21/L18)</f>
        <v>89.94310762065659</v>
      </c>
    </row>
    <row r="37" spans="2:6" s="8" customFormat="1" ht="12" x14ac:dyDescent="0.2">
      <c r="B37" s="14"/>
      <c r="C37" s="14"/>
      <c r="D37" s="14"/>
      <c r="E37" s="14"/>
      <c r="F37" s="14"/>
    </row>
    <row r="38" spans="2:6" s="8" customFormat="1" ht="12" x14ac:dyDescent="0.2">
      <c r="B38" s="58" t="s">
        <v>44</v>
      </c>
      <c r="C38" s="76"/>
      <c r="D38" s="76"/>
      <c r="E38" s="76"/>
      <c r="F38" s="76"/>
    </row>
    <row r="39" spans="2:6" s="8" customFormat="1" ht="12" x14ac:dyDescent="0.2">
      <c r="B39" s="76"/>
      <c r="C39" s="76"/>
      <c r="D39" s="76"/>
      <c r="E39" s="76"/>
      <c r="F39" s="76"/>
    </row>
    <row r="40" spans="2:6" s="8" customFormat="1" ht="12" x14ac:dyDescent="0.2"/>
    <row r="41" spans="2:6" s="8" customFormat="1" ht="12" x14ac:dyDescent="0.2"/>
    <row r="42" spans="2:6" s="8" customFormat="1" ht="12" x14ac:dyDescent="0.2"/>
    <row r="43" spans="2:6" s="8" customFormat="1" ht="12" x14ac:dyDescent="0.2"/>
    <row r="44" spans="2:6" s="8" customFormat="1" ht="12" x14ac:dyDescent="0.2"/>
    <row r="45" spans="2:6" s="8" customFormat="1" ht="12" x14ac:dyDescent="0.2"/>
    <row r="46" spans="2:6" s="8" customFormat="1" ht="12" x14ac:dyDescent="0.2"/>
    <row r="47" spans="2:6" s="8" customFormat="1" ht="12" x14ac:dyDescent="0.2"/>
    <row r="48" spans="2:6" s="8" customFormat="1" ht="12" x14ac:dyDescent="0.2"/>
    <row r="49" s="8" customFormat="1" ht="12" x14ac:dyDescent="0.2"/>
    <row r="50" s="8" customFormat="1" ht="12" x14ac:dyDescent="0.2"/>
    <row r="51" s="8" customFormat="1" ht="12" x14ac:dyDescent="0.2"/>
    <row r="52" s="8" customFormat="1" ht="12" x14ac:dyDescent="0.2"/>
    <row r="53" s="8" customFormat="1" ht="12" x14ac:dyDescent="0.2"/>
    <row r="54" s="8" customFormat="1" ht="12" x14ac:dyDescent="0.2"/>
    <row r="55" s="8" customFormat="1" ht="12" x14ac:dyDescent="0.2"/>
    <row r="56" s="8" customFormat="1" ht="12" x14ac:dyDescent="0.2"/>
    <row r="57" s="8" customFormat="1" ht="12" x14ac:dyDescent="0.2"/>
    <row r="58" s="8" customFormat="1" ht="12" x14ac:dyDescent="0.2"/>
  </sheetData>
  <mergeCells count="24">
    <mergeCell ref="B28:F28"/>
    <mergeCell ref="B30:E30"/>
    <mergeCell ref="B36:E36"/>
    <mergeCell ref="B38:F39"/>
    <mergeCell ref="B32:E32"/>
    <mergeCell ref="B34:E34"/>
    <mergeCell ref="L16:L17"/>
    <mergeCell ref="B16:B17"/>
    <mergeCell ref="C2:K2"/>
    <mergeCell ref="B4:J5"/>
    <mergeCell ref="E8:F9"/>
    <mergeCell ref="B13:F14"/>
    <mergeCell ref="G16:G17"/>
    <mergeCell ref="H16:H17"/>
    <mergeCell ref="I16:I17"/>
    <mergeCell ref="J16:J17"/>
    <mergeCell ref="K16:K17"/>
    <mergeCell ref="A16:A17"/>
    <mergeCell ref="C19:F19"/>
    <mergeCell ref="C20:F20"/>
    <mergeCell ref="C21:F21"/>
    <mergeCell ref="B23:F23"/>
    <mergeCell ref="C18:F18"/>
    <mergeCell ref="C16:F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B2" sqref="B2"/>
    </sheetView>
  </sheetViews>
  <sheetFormatPr baseColWidth="10" defaultColWidth="11.5703125" defaultRowHeight="14.25" x14ac:dyDescent="0.2"/>
  <cols>
    <col min="1" max="1" width="4.7109375" style="8" customWidth="1"/>
    <col min="2" max="2" width="12.140625" style="7" customWidth="1"/>
    <col min="3" max="3" width="26.42578125" style="7" customWidth="1"/>
    <col min="4" max="4" width="5.28515625" style="7" customWidth="1"/>
    <col min="5" max="5" width="13.28515625" style="7" customWidth="1"/>
    <col min="6" max="6" width="43.5703125" style="7" customWidth="1"/>
    <col min="7" max="7" width="10.5703125" style="7" customWidth="1"/>
    <col min="8" max="8" width="10.7109375" style="7" customWidth="1"/>
    <col min="9" max="10" width="8.42578125" style="7" customWidth="1"/>
    <col min="11" max="11" width="10.7109375" style="7" customWidth="1"/>
    <col min="12" max="12" width="9.140625" style="7" customWidth="1"/>
    <col min="13" max="13" width="15.28515625" style="7" customWidth="1"/>
    <col min="14" max="16384" width="11.5703125" style="7"/>
  </cols>
  <sheetData>
    <row r="1" spans="2:13" s="8" customFormat="1" ht="12" x14ac:dyDescent="0.2"/>
    <row r="2" spans="2:13" ht="15" x14ac:dyDescent="0.25">
      <c r="B2" s="26" t="s">
        <v>20</v>
      </c>
      <c r="C2" s="69" t="s">
        <v>33</v>
      </c>
      <c r="D2" s="69"/>
      <c r="E2" s="69"/>
      <c r="F2" s="69"/>
      <c r="G2" s="69"/>
      <c r="H2" s="69"/>
      <c r="I2" s="70"/>
      <c r="J2" s="70"/>
      <c r="K2" s="75"/>
    </row>
    <row r="3" spans="2:13" s="8" customFormat="1" ht="12" x14ac:dyDescent="0.2"/>
    <row r="4" spans="2:13" x14ac:dyDescent="0.2">
      <c r="B4" s="80" t="s">
        <v>34</v>
      </c>
      <c r="C4" s="81"/>
      <c r="D4" s="81"/>
      <c r="E4" s="81"/>
      <c r="F4" s="81"/>
      <c r="G4" s="81"/>
      <c r="H4" s="81"/>
      <c r="I4" s="81"/>
      <c r="J4" s="81"/>
    </row>
    <row r="5" spans="2:13" ht="13.9" customHeight="1" x14ac:dyDescent="0.2">
      <c r="B5" s="81"/>
      <c r="C5" s="81"/>
      <c r="D5" s="81"/>
      <c r="E5" s="81"/>
      <c r="F5" s="81"/>
      <c r="G5" s="81"/>
      <c r="H5" s="81"/>
      <c r="I5" s="81"/>
      <c r="J5" s="81"/>
    </row>
    <row r="6" spans="2:13" ht="13.9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8"/>
      <c r="L6" s="8"/>
      <c r="M6" s="8"/>
    </row>
    <row r="7" spans="2:13" ht="13.9" customHeight="1" x14ac:dyDescent="0.2">
      <c r="B7" s="25" t="s">
        <v>15</v>
      </c>
      <c r="C7" s="25" t="s">
        <v>7</v>
      </c>
      <c r="D7" s="22"/>
      <c r="E7" s="22"/>
      <c r="F7" s="21"/>
      <c r="G7" s="22"/>
      <c r="H7" s="22"/>
      <c r="I7" s="22"/>
      <c r="J7" s="22"/>
      <c r="K7" s="8"/>
      <c r="L7" s="8"/>
      <c r="M7" s="8"/>
    </row>
    <row r="8" spans="2:13" ht="13.9" customHeight="1" x14ac:dyDescent="0.2">
      <c r="B8" s="23" t="s">
        <v>16</v>
      </c>
      <c r="C8" s="24" t="s">
        <v>18</v>
      </c>
      <c r="D8" s="22"/>
      <c r="E8" s="80" t="s">
        <v>21</v>
      </c>
      <c r="F8" s="80"/>
      <c r="G8" s="22"/>
      <c r="H8" s="22"/>
      <c r="I8" s="22"/>
      <c r="J8" s="22"/>
      <c r="K8" s="8"/>
      <c r="L8" s="8"/>
      <c r="M8" s="8"/>
    </row>
    <row r="9" spans="2:13" ht="13.9" customHeight="1" x14ac:dyDescent="0.2">
      <c r="B9" s="23" t="s">
        <v>17</v>
      </c>
      <c r="C9" s="24" t="s">
        <v>19</v>
      </c>
      <c r="D9" s="22"/>
      <c r="E9" s="80"/>
      <c r="F9" s="80"/>
      <c r="G9" s="22"/>
      <c r="H9" s="22"/>
      <c r="I9" s="22"/>
      <c r="J9" s="22"/>
      <c r="K9" s="8"/>
      <c r="L9" s="8"/>
      <c r="M9" s="8"/>
    </row>
    <row r="10" spans="2:13" ht="13.9" customHeight="1" x14ac:dyDescent="0.2">
      <c r="B10" s="22"/>
      <c r="C10" s="22"/>
      <c r="D10" s="22"/>
      <c r="K10" s="8"/>
      <c r="L10" s="8"/>
      <c r="M10" s="8"/>
    </row>
    <row r="11" spans="2:13" ht="13.9" customHeight="1" x14ac:dyDescent="0.2">
      <c r="B11" s="80" t="s">
        <v>31</v>
      </c>
      <c r="C11" s="81"/>
      <c r="D11" s="81"/>
      <c r="E11" s="81"/>
      <c r="F11" s="81"/>
      <c r="G11" s="21"/>
      <c r="K11" s="8"/>
      <c r="L11" s="8"/>
      <c r="M11" s="8"/>
    </row>
    <row r="12" spans="2:13" ht="13.9" customHeight="1" x14ac:dyDescent="0.2">
      <c r="B12" s="81"/>
      <c r="C12" s="81"/>
      <c r="D12" s="81"/>
      <c r="E12" s="81"/>
      <c r="F12" s="81"/>
      <c r="G12" s="21"/>
      <c r="K12" s="8"/>
      <c r="L12" s="8"/>
      <c r="M12" s="8"/>
    </row>
    <row r="13" spans="2:13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x14ac:dyDescent="0.2">
      <c r="B14" s="77" t="s">
        <v>8</v>
      </c>
      <c r="C14" s="78"/>
      <c r="D14" s="78"/>
      <c r="E14" s="78"/>
      <c r="F14" s="78"/>
      <c r="G14" s="78"/>
      <c r="H14" s="79"/>
      <c r="I14" s="65" t="s">
        <v>0</v>
      </c>
      <c r="J14" s="65" t="s">
        <v>12</v>
      </c>
      <c r="K14" s="65" t="s">
        <v>11</v>
      </c>
      <c r="L14" s="65" t="s">
        <v>7</v>
      </c>
      <c r="M14" s="65" t="s">
        <v>10</v>
      </c>
    </row>
    <row r="15" spans="2:13" ht="36" x14ac:dyDescent="0.2">
      <c r="B15" s="5" t="s">
        <v>9</v>
      </c>
      <c r="C15" s="62" t="s">
        <v>22</v>
      </c>
      <c r="D15" s="62"/>
      <c r="E15" s="62"/>
      <c r="F15" s="62"/>
      <c r="G15" s="5" t="s">
        <v>6</v>
      </c>
      <c r="H15" s="5" t="s">
        <v>13</v>
      </c>
      <c r="I15" s="66"/>
      <c r="J15" s="66"/>
      <c r="K15" s="66"/>
      <c r="L15" s="66"/>
      <c r="M15" s="66"/>
    </row>
    <row r="16" spans="2:13" x14ac:dyDescent="0.2">
      <c r="B16" s="2">
        <v>4200612</v>
      </c>
      <c r="C16" s="56" t="s">
        <v>23</v>
      </c>
      <c r="D16" s="57"/>
      <c r="E16" s="57"/>
      <c r="F16" s="57"/>
      <c r="G16" s="4" t="s">
        <v>3</v>
      </c>
      <c r="H16" s="4" t="s">
        <v>4</v>
      </c>
      <c r="I16" s="10">
        <v>10</v>
      </c>
      <c r="J16" s="3">
        <v>2.77</v>
      </c>
      <c r="K16" s="11">
        <f>J16*I16</f>
        <v>27.7</v>
      </c>
      <c r="L16" s="12">
        <v>18.149999999999999</v>
      </c>
      <c r="M16" s="13">
        <f>I16*L16</f>
        <v>181.5</v>
      </c>
    </row>
    <row r="17" spans="2:13" x14ac:dyDescent="0.2">
      <c r="B17" s="2">
        <v>4200797</v>
      </c>
      <c r="C17" s="56" t="s">
        <v>24</v>
      </c>
      <c r="D17" s="57"/>
      <c r="E17" s="57"/>
      <c r="F17" s="57"/>
      <c r="G17" s="4" t="s">
        <v>5</v>
      </c>
      <c r="H17" s="4">
        <v>8290352</v>
      </c>
      <c r="I17" s="10">
        <v>15</v>
      </c>
      <c r="J17" s="3">
        <v>1.75</v>
      </c>
      <c r="K17" s="11">
        <f t="shared" ref="K17:K18" si="0">J17*I17</f>
        <v>26.25</v>
      </c>
      <c r="L17" s="12">
        <v>18.149999999999999</v>
      </c>
      <c r="M17" s="13">
        <f t="shared" ref="M17:M18" si="1">I17*L17</f>
        <v>272.25</v>
      </c>
    </row>
    <row r="18" spans="2:13" ht="14.45" customHeight="1" x14ac:dyDescent="0.2">
      <c r="B18" s="2">
        <v>4200674</v>
      </c>
      <c r="C18" s="56" t="s">
        <v>25</v>
      </c>
      <c r="D18" s="57"/>
      <c r="E18" s="57"/>
      <c r="F18" s="57"/>
      <c r="G18" s="4" t="s">
        <v>1</v>
      </c>
      <c r="H18" s="4" t="s">
        <v>14</v>
      </c>
      <c r="I18" s="10">
        <v>5</v>
      </c>
      <c r="J18" s="3">
        <v>3.5</v>
      </c>
      <c r="K18" s="11">
        <f t="shared" si="0"/>
        <v>17.5</v>
      </c>
      <c r="L18" s="12">
        <v>18.149999999999999</v>
      </c>
      <c r="M18" s="13">
        <f t="shared" si="1"/>
        <v>90.75</v>
      </c>
    </row>
    <row r="19" spans="2:13" x14ac:dyDescent="0.2">
      <c r="B19" s="14"/>
      <c r="C19" s="14"/>
      <c r="D19" s="14"/>
      <c r="E19" s="14"/>
      <c r="F19" s="14"/>
      <c r="G19" s="15"/>
      <c r="H19" s="8"/>
      <c r="I19" s="16"/>
      <c r="J19" s="17" t="s">
        <v>2</v>
      </c>
      <c r="K19" s="18">
        <f>SUM(K16:K18)</f>
        <v>71.45</v>
      </c>
      <c r="L19" s="19"/>
      <c r="M19" s="20">
        <f>SUM(M16:M18)</f>
        <v>544.5</v>
      </c>
    </row>
    <row r="20" spans="2:13" x14ac:dyDescent="0.2">
      <c r="B20" s="9"/>
      <c r="C20" s="9"/>
      <c r="D20" s="9"/>
      <c r="E20" s="9"/>
      <c r="F20" s="9"/>
    </row>
    <row r="21" spans="2:13" ht="13.9" customHeight="1" x14ac:dyDescent="0.2">
      <c r="B21" s="77" t="s">
        <v>26</v>
      </c>
      <c r="C21" s="78"/>
      <c r="D21" s="78"/>
      <c r="E21" s="78"/>
      <c r="F21" s="78"/>
      <c r="G21" s="78"/>
      <c r="H21" s="79"/>
      <c r="I21" s="65" t="s">
        <v>0</v>
      </c>
      <c r="J21" s="65" t="s">
        <v>12</v>
      </c>
      <c r="K21" s="65" t="s">
        <v>11</v>
      </c>
      <c r="L21" s="65" t="s">
        <v>7</v>
      </c>
      <c r="M21" s="65" t="s">
        <v>10</v>
      </c>
    </row>
    <row r="22" spans="2:13" ht="36" x14ac:dyDescent="0.2">
      <c r="B22" s="6" t="s">
        <v>9</v>
      </c>
      <c r="C22" s="62" t="s">
        <v>22</v>
      </c>
      <c r="D22" s="62"/>
      <c r="E22" s="62"/>
      <c r="F22" s="62"/>
      <c r="G22" s="6" t="s">
        <v>6</v>
      </c>
      <c r="H22" s="6" t="s">
        <v>13</v>
      </c>
      <c r="I22" s="66"/>
      <c r="J22" s="66"/>
      <c r="K22" s="66"/>
      <c r="L22" s="66"/>
      <c r="M22" s="66"/>
    </row>
    <row r="23" spans="2:13" ht="13.9" customHeight="1" x14ac:dyDescent="0.2">
      <c r="B23" s="2">
        <v>4200612</v>
      </c>
      <c r="C23" s="56" t="s">
        <v>23</v>
      </c>
      <c r="D23" s="57"/>
      <c r="E23" s="57"/>
      <c r="F23" s="57"/>
      <c r="G23" s="4" t="s">
        <v>3</v>
      </c>
      <c r="H23" s="4" t="s">
        <v>4</v>
      </c>
      <c r="I23" s="10">
        <v>10</v>
      </c>
      <c r="J23" s="3">
        <v>2.2999999999999998</v>
      </c>
      <c r="K23" s="11">
        <f>J23*I23</f>
        <v>23</v>
      </c>
      <c r="L23" s="12">
        <v>11.43</v>
      </c>
      <c r="M23" s="13">
        <f>I23*L23</f>
        <v>114.3</v>
      </c>
    </row>
    <row r="24" spans="2:13" ht="13.9" customHeight="1" x14ac:dyDescent="0.2">
      <c r="B24" s="2">
        <v>4200797</v>
      </c>
      <c r="C24" s="56" t="s">
        <v>24</v>
      </c>
      <c r="D24" s="57"/>
      <c r="E24" s="57"/>
      <c r="F24" s="57"/>
      <c r="G24" s="4" t="s">
        <v>5</v>
      </c>
      <c r="H24" s="4">
        <v>8290352</v>
      </c>
      <c r="I24" s="10">
        <v>15</v>
      </c>
      <c r="J24" s="3">
        <v>1.68</v>
      </c>
      <c r="K24" s="11">
        <f t="shared" ref="K24:K25" si="2">J24*I24</f>
        <v>25.2</v>
      </c>
      <c r="L24" s="12">
        <v>11.43</v>
      </c>
      <c r="M24" s="13">
        <f t="shared" ref="M24:M25" si="3">I24*L24</f>
        <v>171.45</v>
      </c>
    </row>
    <row r="25" spans="2:13" ht="22.9" customHeight="1" x14ac:dyDescent="0.2">
      <c r="B25" s="2">
        <v>4200674</v>
      </c>
      <c r="C25" s="56" t="s">
        <v>27</v>
      </c>
      <c r="D25" s="57"/>
      <c r="E25" s="57"/>
      <c r="F25" s="57"/>
      <c r="G25" s="4" t="s">
        <v>1</v>
      </c>
      <c r="H25" s="4" t="s">
        <v>14</v>
      </c>
      <c r="I25" s="10">
        <v>5</v>
      </c>
      <c r="J25" s="3">
        <v>3.62</v>
      </c>
      <c r="K25" s="11">
        <f t="shared" si="2"/>
        <v>18.100000000000001</v>
      </c>
      <c r="L25" s="12">
        <v>11.43</v>
      </c>
      <c r="M25" s="13">
        <f t="shared" si="3"/>
        <v>57.15</v>
      </c>
    </row>
    <row r="26" spans="2:13" x14ac:dyDescent="0.2">
      <c r="B26" s="14"/>
      <c r="C26" s="14"/>
      <c r="D26" s="14"/>
      <c r="E26" s="14"/>
      <c r="F26" s="14"/>
      <c r="G26" s="15"/>
      <c r="H26" s="8"/>
      <c r="I26" s="16"/>
      <c r="J26" s="17" t="s">
        <v>2</v>
      </c>
      <c r="K26" s="18">
        <f>SUM(K23:K25)</f>
        <v>66.300000000000011</v>
      </c>
      <c r="L26" s="19"/>
      <c r="M26" s="20">
        <f>SUM(M23:M25)</f>
        <v>342.9</v>
      </c>
    </row>
    <row r="27" spans="2:13" ht="15" x14ac:dyDescent="0.2">
      <c r="B27" s="58" t="s">
        <v>28</v>
      </c>
      <c r="C27" s="59"/>
      <c r="D27" s="59"/>
      <c r="E27" s="59"/>
      <c r="F27" s="59"/>
      <c r="G27" s="15"/>
      <c r="H27" s="8"/>
      <c r="I27" s="16"/>
      <c r="J27" s="27"/>
      <c r="K27" s="28"/>
      <c r="L27" s="29"/>
      <c r="M27" s="30"/>
    </row>
    <row r="28" spans="2:13" x14ac:dyDescent="0.2">
      <c r="B28" s="14"/>
      <c r="C28" s="14"/>
      <c r="D28" s="14"/>
      <c r="E28" s="14"/>
      <c r="F28" s="14"/>
      <c r="G28" s="15"/>
      <c r="H28" s="8"/>
      <c r="I28" s="16"/>
      <c r="J28" s="27"/>
      <c r="K28" s="28"/>
      <c r="L28" s="29"/>
      <c r="M28" s="30"/>
    </row>
    <row r="29" spans="2:13" x14ac:dyDescent="0.2">
      <c r="B29" s="14"/>
      <c r="C29" s="14"/>
      <c r="D29" s="14"/>
      <c r="E29" s="14"/>
      <c r="F29" s="14"/>
      <c r="G29" s="15"/>
      <c r="H29" s="8"/>
      <c r="I29" s="16"/>
      <c r="J29" s="27"/>
      <c r="K29" s="28"/>
      <c r="L29" s="29"/>
      <c r="M29" s="30"/>
    </row>
    <row r="30" spans="2:13" x14ac:dyDescent="0.2">
      <c r="B30" s="14"/>
      <c r="C30" s="14"/>
      <c r="D30" s="14"/>
      <c r="E30" s="14"/>
      <c r="F30" s="14"/>
      <c r="G30" s="15"/>
      <c r="H30" s="8"/>
      <c r="I30" s="16"/>
      <c r="J30" s="27"/>
      <c r="K30" s="28"/>
      <c r="L30" s="29"/>
      <c r="M30" s="30"/>
    </row>
    <row r="31" spans="2:13" x14ac:dyDescent="0.2">
      <c r="B31" s="14"/>
      <c r="C31" s="14"/>
      <c r="D31" s="14"/>
      <c r="E31" s="14"/>
      <c r="F31" s="14"/>
      <c r="G31" s="15"/>
      <c r="H31" s="8"/>
      <c r="I31" s="16"/>
      <c r="J31" s="27"/>
      <c r="K31" s="28"/>
      <c r="L31" s="29"/>
      <c r="M31" s="30"/>
    </row>
    <row r="32" spans="2:13" ht="15" x14ac:dyDescent="0.2">
      <c r="B32" s="58" t="s">
        <v>32</v>
      </c>
      <c r="C32" s="59"/>
      <c r="D32" s="59"/>
      <c r="E32" s="59"/>
      <c r="F32" s="59"/>
      <c r="G32" s="15"/>
      <c r="H32" s="8"/>
      <c r="I32" s="16"/>
      <c r="J32" s="27"/>
      <c r="K32" s="28"/>
      <c r="L32" s="29"/>
      <c r="M32" s="30"/>
    </row>
    <row r="33" spans="2:13" x14ac:dyDescent="0.2">
      <c r="B33" s="14"/>
      <c r="C33" s="14"/>
      <c r="D33" s="14"/>
      <c r="E33" s="14"/>
      <c r="F33" s="14"/>
      <c r="G33" s="15"/>
      <c r="H33" s="8"/>
      <c r="I33" s="16"/>
      <c r="J33" s="27"/>
      <c r="K33" s="28"/>
      <c r="L33" s="29"/>
      <c r="M33" s="30"/>
    </row>
    <row r="34" spans="2:13" ht="15" x14ac:dyDescent="0.2">
      <c r="B34" s="58" t="s">
        <v>29</v>
      </c>
      <c r="C34" s="59"/>
      <c r="D34" s="59"/>
      <c r="E34" s="59"/>
      <c r="F34" s="32">
        <f>(80*K26/K19)+(20*M19/M19)</f>
        <v>94.2337298810357</v>
      </c>
      <c r="G34" s="15"/>
      <c r="H34" s="8"/>
      <c r="I34" s="16"/>
      <c r="J34" s="27"/>
      <c r="K34" s="28"/>
      <c r="L34" s="29"/>
      <c r="M34" s="30"/>
    </row>
    <row r="35" spans="2:13" x14ac:dyDescent="0.2">
      <c r="B35" s="14"/>
      <c r="C35" s="14"/>
      <c r="D35" s="14"/>
      <c r="E35" s="14"/>
      <c r="F35" s="14"/>
      <c r="G35" s="15"/>
      <c r="H35" s="8"/>
      <c r="I35" s="16"/>
      <c r="J35" s="27"/>
      <c r="K35" s="28"/>
      <c r="L35" s="29"/>
      <c r="M35" s="30"/>
    </row>
    <row r="36" spans="2:13" ht="15" x14ac:dyDescent="0.2">
      <c r="B36" s="58" t="s">
        <v>30</v>
      </c>
      <c r="C36" s="59"/>
      <c r="D36" s="59"/>
      <c r="E36" s="59"/>
      <c r="F36" s="32">
        <f>(80*K26/K26)+(20*M26/M19)</f>
        <v>92.595041322314046</v>
      </c>
      <c r="G36" s="15"/>
      <c r="H36" s="8"/>
      <c r="I36" s="16"/>
      <c r="J36" s="27"/>
      <c r="K36" s="28"/>
      <c r="L36" s="29"/>
      <c r="M36" s="30"/>
    </row>
    <row r="37" spans="2:13" x14ac:dyDescent="0.2">
      <c r="B37" s="14"/>
      <c r="C37" s="14"/>
      <c r="D37" s="14"/>
      <c r="E37" s="14"/>
      <c r="F37" s="14"/>
      <c r="G37" s="15"/>
      <c r="H37" s="8"/>
      <c r="I37" s="16"/>
      <c r="J37" s="27"/>
      <c r="K37" s="28"/>
      <c r="L37" s="29"/>
      <c r="M37" s="30"/>
    </row>
    <row r="38" spans="2:13" x14ac:dyDescent="0.2">
      <c r="B38" s="58" t="s">
        <v>44</v>
      </c>
      <c r="C38" s="59"/>
      <c r="D38" s="59"/>
      <c r="E38" s="59"/>
      <c r="F38" s="59"/>
      <c r="G38" s="15"/>
      <c r="H38" s="8"/>
      <c r="I38" s="16"/>
      <c r="J38" s="27"/>
      <c r="K38" s="28"/>
      <c r="L38" s="29"/>
      <c r="M38" s="30"/>
    </row>
    <row r="39" spans="2:13" x14ac:dyDescent="0.2">
      <c r="B39" s="59"/>
      <c r="C39" s="59"/>
      <c r="D39" s="59"/>
      <c r="E39" s="59"/>
      <c r="F39" s="59"/>
      <c r="G39" s="15"/>
      <c r="H39" s="8"/>
      <c r="I39" s="16"/>
      <c r="J39" s="27"/>
      <c r="K39" s="28"/>
      <c r="L39" s="29"/>
      <c r="M39" s="30"/>
    </row>
  </sheetData>
  <mergeCells count="29">
    <mergeCell ref="B11:F12"/>
    <mergeCell ref="E8:F9"/>
    <mergeCell ref="C2:K2"/>
    <mergeCell ref="B4:J5"/>
    <mergeCell ref="M14:M15"/>
    <mergeCell ref="L14:L15"/>
    <mergeCell ref="C16:F16"/>
    <mergeCell ref="C17:F17"/>
    <mergeCell ref="C18:F18"/>
    <mergeCell ref="B21:H21"/>
    <mergeCell ref="I21:I22"/>
    <mergeCell ref="B14:H14"/>
    <mergeCell ref="I14:I15"/>
    <mergeCell ref="J14:J15"/>
    <mergeCell ref="K14:K15"/>
    <mergeCell ref="C15:F15"/>
    <mergeCell ref="L21:L22"/>
    <mergeCell ref="M21:M22"/>
    <mergeCell ref="C22:F22"/>
    <mergeCell ref="C23:F23"/>
    <mergeCell ref="C24:F24"/>
    <mergeCell ref="J21:J22"/>
    <mergeCell ref="K21:K22"/>
    <mergeCell ref="B38:F39"/>
    <mergeCell ref="C25:F25"/>
    <mergeCell ref="B27:F27"/>
    <mergeCell ref="B32:F32"/>
    <mergeCell ref="B34:E34"/>
    <mergeCell ref="B36:E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 1</vt:lpstr>
      <vt:lpstr>Ejemplo 2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EVA MARIA RODRIGUEZ CELEMIN</cp:lastModifiedBy>
  <dcterms:created xsi:type="dcterms:W3CDTF">2023-04-27T09:08:25Z</dcterms:created>
  <dcterms:modified xsi:type="dcterms:W3CDTF">2023-09-13T09:09:37Z</dcterms:modified>
</cp:coreProperties>
</file>