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60" windowWidth="13785" windowHeight="12810"/>
  </bookViews>
  <sheets>
    <sheet name="Expectativas Adaptativas" sheetId="2" r:id="rId1"/>
    <sheet name="Expectativas Racionales" sheetId="1" r:id="rId2"/>
    <sheet name="resumen modelo SA-DA" sheetId="3" r:id="rId3"/>
  </sheets>
  <calcPr calcId="145621"/>
</workbook>
</file>

<file path=xl/calcChain.xml><?xml version="1.0" encoding="utf-8"?>
<calcChain xmlns="http://schemas.openxmlformats.org/spreadsheetml/2006/main">
  <c r="AM2" i="1" l="1"/>
  <c r="AL2" i="1"/>
  <c r="AG2" i="1"/>
  <c r="AF2" i="1"/>
  <c r="AE2" i="1"/>
  <c r="AD2" i="1"/>
  <c r="W2" i="1"/>
  <c r="AC2" i="1"/>
  <c r="AB3" i="1"/>
  <c r="AB2" i="1"/>
  <c r="AA3" i="1"/>
  <c r="AD3" i="1" s="1"/>
  <c r="AA2" i="1"/>
  <c r="Z3" i="1"/>
  <c r="Z2" i="1"/>
  <c r="Y3" i="1"/>
  <c r="AC3" i="1" l="1"/>
  <c r="AF3" i="1"/>
  <c r="AL3" i="1" s="1"/>
  <c r="R102" i="2"/>
  <c r="Q102" i="2"/>
  <c r="P102" i="2"/>
  <c r="O102" i="2"/>
  <c r="R101" i="2"/>
  <c r="Q101" i="2"/>
  <c r="P101" i="2"/>
  <c r="O101" i="2"/>
  <c r="R100" i="2"/>
  <c r="Q100" i="2"/>
  <c r="P100" i="2"/>
  <c r="O100" i="2"/>
  <c r="R99" i="2"/>
  <c r="Q99" i="2"/>
  <c r="P99" i="2"/>
  <c r="O99" i="2"/>
  <c r="R98" i="2"/>
  <c r="Q98" i="2"/>
  <c r="P98" i="2"/>
  <c r="O98" i="2"/>
  <c r="R97" i="2"/>
  <c r="Q97" i="2"/>
  <c r="P97" i="2"/>
  <c r="O97" i="2"/>
  <c r="R96" i="2"/>
  <c r="Q96" i="2"/>
  <c r="P96" i="2"/>
  <c r="O96" i="2"/>
  <c r="R95" i="2"/>
  <c r="Q95" i="2"/>
  <c r="P95" i="2"/>
  <c r="O95" i="2"/>
  <c r="R94" i="2"/>
  <c r="Q94" i="2"/>
  <c r="P94" i="2"/>
  <c r="O94" i="2"/>
  <c r="R93" i="2"/>
  <c r="Q93" i="2"/>
  <c r="P93" i="2"/>
  <c r="O93" i="2"/>
  <c r="R92" i="2"/>
  <c r="Q92" i="2"/>
  <c r="P92" i="2"/>
  <c r="O92" i="2"/>
  <c r="R91" i="2"/>
  <c r="Q91" i="2"/>
  <c r="P91" i="2"/>
  <c r="O91" i="2"/>
  <c r="R90" i="2"/>
  <c r="Q90" i="2"/>
  <c r="P90" i="2"/>
  <c r="O90" i="2"/>
  <c r="R89" i="2"/>
  <c r="Q89" i="2"/>
  <c r="P89" i="2"/>
  <c r="O89" i="2"/>
  <c r="R88" i="2"/>
  <c r="Q88" i="2"/>
  <c r="P88" i="2"/>
  <c r="O88" i="2"/>
  <c r="R87" i="2"/>
  <c r="Q87" i="2"/>
  <c r="P87" i="2"/>
  <c r="O87" i="2"/>
  <c r="R86" i="2"/>
  <c r="Q86" i="2"/>
  <c r="P86" i="2"/>
  <c r="O86" i="2"/>
  <c r="R85" i="2"/>
  <c r="Q85" i="2"/>
  <c r="P85" i="2"/>
  <c r="O85" i="2"/>
  <c r="R84" i="2"/>
  <c r="Q84" i="2"/>
  <c r="P84" i="2"/>
  <c r="O84" i="2"/>
  <c r="R83" i="2"/>
  <c r="Q83" i="2"/>
  <c r="P83" i="2"/>
  <c r="O83" i="2"/>
  <c r="R82" i="2"/>
  <c r="Q82" i="2"/>
  <c r="P82" i="2"/>
  <c r="O82" i="2"/>
  <c r="R81" i="2"/>
  <c r="Q81" i="2"/>
  <c r="P81" i="2"/>
  <c r="O81" i="2"/>
  <c r="R80" i="2"/>
  <c r="Q80" i="2"/>
  <c r="P80" i="2"/>
  <c r="O80" i="2"/>
  <c r="R79" i="2"/>
  <c r="Q79" i="2"/>
  <c r="P79" i="2"/>
  <c r="O79" i="2"/>
  <c r="R78" i="2"/>
  <c r="Q78" i="2"/>
  <c r="P78" i="2"/>
  <c r="O78" i="2"/>
  <c r="R77" i="2"/>
  <c r="Q77" i="2"/>
  <c r="P77" i="2"/>
  <c r="O77" i="2"/>
  <c r="R76" i="2"/>
  <c r="Q76" i="2"/>
  <c r="P76" i="2"/>
  <c r="O76" i="2"/>
  <c r="R75" i="2"/>
  <c r="Q75" i="2"/>
  <c r="P75" i="2"/>
  <c r="O75" i="2"/>
  <c r="R74" i="2"/>
  <c r="Q74" i="2"/>
  <c r="P74" i="2"/>
  <c r="O74" i="2"/>
  <c r="R73" i="2"/>
  <c r="Q73" i="2"/>
  <c r="P73" i="2"/>
  <c r="O73" i="2"/>
  <c r="R72" i="2"/>
  <c r="Q72" i="2"/>
  <c r="P72" i="2"/>
  <c r="O72" i="2"/>
  <c r="R71" i="2"/>
  <c r="Q71" i="2"/>
  <c r="P71" i="2"/>
  <c r="O71" i="2"/>
  <c r="R70" i="2"/>
  <c r="Q70" i="2"/>
  <c r="P70" i="2"/>
  <c r="O70" i="2"/>
  <c r="R69" i="2"/>
  <c r="Q69" i="2"/>
  <c r="P69" i="2"/>
  <c r="O69" i="2"/>
  <c r="R68" i="2"/>
  <c r="Q68" i="2"/>
  <c r="P68" i="2"/>
  <c r="O68" i="2"/>
  <c r="R67" i="2"/>
  <c r="Q67" i="2"/>
  <c r="P67" i="2"/>
  <c r="O67" i="2"/>
  <c r="R66" i="2"/>
  <c r="Q66" i="2"/>
  <c r="P66" i="2"/>
  <c r="O66" i="2"/>
  <c r="R65" i="2"/>
  <c r="Q65" i="2"/>
  <c r="P65" i="2"/>
  <c r="O65" i="2"/>
  <c r="R64" i="2"/>
  <c r="Q64" i="2"/>
  <c r="P64" i="2"/>
  <c r="O64" i="2"/>
  <c r="R63" i="2"/>
  <c r="Q63" i="2"/>
  <c r="P63" i="2"/>
  <c r="O63" i="2"/>
  <c r="R62" i="2"/>
  <c r="Q62" i="2"/>
  <c r="P62" i="2"/>
  <c r="O62" i="2"/>
  <c r="R61" i="2"/>
  <c r="Q61" i="2"/>
  <c r="P61" i="2"/>
  <c r="O61" i="2"/>
  <c r="R60" i="2"/>
  <c r="Q60" i="2"/>
  <c r="P60" i="2"/>
  <c r="O60" i="2"/>
  <c r="R59" i="2"/>
  <c r="Q59" i="2"/>
  <c r="P59" i="2"/>
  <c r="O59" i="2"/>
  <c r="R58" i="2"/>
  <c r="Q58" i="2"/>
  <c r="P58" i="2"/>
  <c r="O58" i="2"/>
  <c r="R57" i="2"/>
  <c r="Q57" i="2"/>
  <c r="P57" i="2"/>
  <c r="O57" i="2"/>
  <c r="R56" i="2"/>
  <c r="Q56" i="2"/>
  <c r="P56" i="2"/>
  <c r="O56" i="2"/>
  <c r="R55" i="2"/>
  <c r="Q55" i="2"/>
  <c r="P55" i="2"/>
  <c r="O55" i="2"/>
  <c r="R54" i="2"/>
  <c r="Q54" i="2"/>
  <c r="P54" i="2"/>
  <c r="O54" i="2"/>
  <c r="R53" i="2"/>
  <c r="Q53" i="2"/>
  <c r="P53" i="2"/>
  <c r="O53" i="2"/>
  <c r="R52" i="2"/>
  <c r="Q52" i="2"/>
  <c r="P52" i="2"/>
  <c r="O52" i="2"/>
  <c r="R51" i="2"/>
  <c r="Q51" i="2"/>
  <c r="P51" i="2"/>
  <c r="O51" i="2"/>
  <c r="R50" i="2"/>
  <c r="Q50" i="2"/>
  <c r="P50" i="2"/>
  <c r="O50" i="2"/>
  <c r="R49" i="2"/>
  <c r="Q49" i="2"/>
  <c r="P49" i="2"/>
  <c r="O49" i="2"/>
  <c r="R48" i="2"/>
  <c r="Q48" i="2"/>
  <c r="P48" i="2"/>
  <c r="O48" i="2"/>
  <c r="R47" i="2"/>
  <c r="Q47" i="2"/>
  <c r="P47" i="2"/>
  <c r="O47" i="2"/>
  <c r="R46" i="2"/>
  <c r="Q46" i="2"/>
  <c r="P46" i="2"/>
  <c r="O46" i="2"/>
  <c r="R45" i="2"/>
  <c r="Q45" i="2"/>
  <c r="P45" i="2"/>
  <c r="O45" i="2"/>
  <c r="R44" i="2"/>
  <c r="Q44" i="2"/>
  <c r="P44" i="2"/>
  <c r="O44" i="2"/>
  <c r="R43" i="2"/>
  <c r="Q43" i="2"/>
  <c r="P43" i="2"/>
  <c r="O43" i="2"/>
  <c r="R42" i="2"/>
  <c r="Q42" i="2"/>
  <c r="P42" i="2"/>
  <c r="O42" i="2"/>
  <c r="R41" i="2"/>
  <c r="Q41" i="2"/>
  <c r="P41" i="2"/>
  <c r="O41" i="2"/>
  <c r="R40" i="2"/>
  <c r="Q40" i="2"/>
  <c r="P40" i="2"/>
  <c r="O40" i="2"/>
  <c r="R39" i="2"/>
  <c r="Q39" i="2"/>
  <c r="P39" i="2"/>
  <c r="O39" i="2"/>
  <c r="R38" i="2"/>
  <c r="Q38" i="2"/>
  <c r="P38" i="2"/>
  <c r="O38" i="2"/>
  <c r="R37" i="2"/>
  <c r="Q37" i="2"/>
  <c r="P37" i="2"/>
  <c r="O37" i="2"/>
  <c r="R36" i="2"/>
  <c r="Q36" i="2"/>
  <c r="P36" i="2"/>
  <c r="O36" i="2"/>
  <c r="R35" i="2"/>
  <c r="Q35" i="2"/>
  <c r="P35" i="2"/>
  <c r="O35" i="2"/>
  <c r="R34" i="2"/>
  <c r="Q34" i="2"/>
  <c r="P34" i="2"/>
  <c r="O34" i="2"/>
  <c r="R33" i="2"/>
  <c r="Q33" i="2"/>
  <c r="P33" i="2"/>
  <c r="O33" i="2"/>
  <c r="R32" i="2"/>
  <c r="Q32" i="2"/>
  <c r="P32" i="2"/>
  <c r="O32" i="2"/>
  <c r="R31" i="2"/>
  <c r="Q31" i="2"/>
  <c r="P31" i="2"/>
  <c r="O31" i="2"/>
  <c r="R30" i="2"/>
  <c r="Q30" i="2"/>
  <c r="P30" i="2"/>
  <c r="O30" i="2"/>
  <c r="R29" i="2"/>
  <c r="Q29" i="2"/>
  <c r="P29" i="2"/>
  <c r="O29" i="2"/>
  <c r="R28" i="2"/>
  <c r="Q28" i="2"/>
  <c r="P28" i="2"/>
  <c r="O28" i="2"/>
  <c r="R27" i="2"/>
  <c r="Q27" i="2"/>
  <c r="P27" i="2"/>
  <c r="O27" i="2"/>
  <c r="R26" i="2"/>
  <c r="Q26" i="2"/>
  <c r="P26" i="2"/>
  <c r="O26" i="2"/>
  <c r="C26" i="2"/>
  <c r="R25" i="2"/>
  <c r="Q25" i="2"/>
  <c r="P25" i="2"/>
  <c r="O25" i="2"/>
  <c r="R24" i="2"/>
  <c r="Q24" i="2"/>
  <c r="P24" i="2"/>
  <c r="O24" i="2"/>
  <c r="R23" i="2"/>
  <c r="Q23" i="2"/>
  <c r="P23" i="2"/>
  <c r="O23" i="2"/>
  <c r="R22" i="2"/>
  <c r="Q22" i="2"/>
  <c r="P22" i="2"/>
  <c r="O22" i="2"/>
  <c r="R21" i="2"/>
  <c r="Q21" i="2"/>
  <c r="P21" i="2"/>
  <c r="O21" i="2"/>
  <c r="R20" i="2"/>
  <c r="Q20" i="2"/>
  <c r="P20" i="2"/>
  <c r="O20" i="2"/>
  <c r="C20" i="2"/>
  <c r="R19" i="2"/>
  <c r="Q19" i="2"/>
  <c r="P19" i="2"/>
  <c r="O19" i="2"/>
  <c r="R18" i="2"/>
  <c r="Q18" i="2"/>
  <c r="P18" i="2"/>
  <c r="O18" i="2"/>
  <c r="C18" i="2"/>
  <c r="R17" i="2"/>
  <c r="Q17" i="2"/>
  <c r="P17" i="2"/>
  <c r="O17" i="2"/>
  <c r="R16" i="2"/>
  <c r="Q16" i="2"/>
  <c r="P16" i="2"/>
  <c r="O16" i="2"/>
  <c r="R15" i="2"/>
  <c r="Q15" i="2"/>
  <c r="P15" i="2"/>
  <c r="O15" i="2"/>
  <c r="R14" i="2"/>
  <c r="Q14" i="2"/>
  <c r="P14" i="2"/>
  <c r="O14" i="2"/>
  <c r="C14" i="2"/>
  <c r="R13" i="2"/>
  <c r="Q13" i="2"/>
  <c r="P13" i="2"/>
  <c r="O13" i="2"/>
  <c r="C13" i="2"/>
  <c r="F2" i="2" s="1"/>
  <c r="R12" i="2"/>
  <c r="Q12" i="2"/>
  <c r="P12" i="2"/>
  <c r="O12" i="2"/>
  <c r="C12" i="2"/>
  <c r="F5" i="2" s="1"/>
  <c r="R11" i="2"/>
  <c r="Q11" i="2"/>
  <c r="P11" i="2"/>
  <c r="O11" i="2"/>
  <c r="R10" i="2"/>
  <c r="Q10" i="2"/>
  <c r="P10" i="2"/>
  <c r="O10" i="2"/>
  <c r="F10" i="2"/>
  <c r="R9" i="2"/>
  <c r="Q9" i="2"/>
  <c r="P9" i="2"/>
  <c r="O9" i="2"/>
  <c r="R8" i="2"/>
  <c r="Q8" i="2"/>
  <c r="P8" i="2"/>
  <c r="O8" i="2"/>
  <c r="F8" i="2"/>
  <c r="R7" i="2"/>
  <c r="Q7" i="2"/>
  <c r="P7" i="2"/>
  <c r="O7" i="2"/>
  <c r="R6" i="2"/>
  <c r="Q6" i="2"/>
  <c r="P6" i="2"/>
  <c r="O6" i="2"/>
  <c r="R5" i="2"/>
  <c r="Q5" i="2"/>
  <c r="P5" i="2"/>
  <c r="O5" i="2"/>
  <c r="R4" i="2"/>
  <c r="Q4" i="2"/>
  <c r="P4" i="2"/>
  <c r="O4" i="2"/>
  <c r="R3" i="2"/>
  <c r="Q3" i="2"/>
  <c r="P3" i="2"/>
  <c r="O3" i="2"/>
  <c r="S3" i="2" s="1"/>
  <c r="AB2" i="2"/>
  <c r="U2" i="2"/>
  <c r="X2" i="2" s="1"/>
  <c r="T2" i="2"/>
  <c r="T3" i="2" s="1"/>
  <c r="T4" i="2" s="1"/>
  <c r="T5" i="2" s="1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T34" i="2" s="1"/>
  <c r="T35" i="2" s="1"/>
  <c r="T36" i="2" s="1"/>
  <c r="T37" i="2" s="1"/>
  <c r="T38" i="2" s="1"/>
  <c r="T39" i="2" s="1"/>
  <c r="T40" i="2" s="1"/>
  <c r="T41" i="2" s="1"/>
  <c r="T42" i="2" s="1"/>
  <c r="T43" i="2" s="1"/>
  <c r="T44" i="2" s="1"/>
  <c r="T45" i="2" s="1"/>
  <c r="T46" i="2" s="1"/>
  <c r="T47" i="2" s="1"/>
  <c r="T48" i="2" s="1"/>
  <c r="T49" i="2" s="1"/>
  <c r="T50" i="2" s="1"/>
  <c r="T51" i="2" s="1"/>
  <c r="T52" i="2" s="1"/>
  <c r="T53" i="2" s="1"/>
  <c r="T54" i="2" s="1"/>
  <c r="T55" i="2" s="1"/>
  <c r="T56" i="2" s="1"/>
  <c r="T57" i="2" s="1"/>
  <c r="T58" i="2" s="1"/>
  <c r="T59" i="2" s="1"/>
  <c r="T60" i="2" s="1"/>
  <c r="T61" i="2" s="1"/>
  <c r="T62" i="2" s="1"/>
  <c r="T63" i="2" s="1"/>
  <c r="T64" i="2" s="1"/>
  <c r="T65" i="2" s="1"/>
  <c r="T66" i="2" s="1"/>
  <c r="T67" i="2" s="1"/>
  <c r="T68" i="2" s="1"/>
  <c r="T69" i="2" s="1"/>
  <c r="T70" i="2" s="1"/>
  <c r="T71" i="2" s="1"/>
  <c r="T72" i="2" s="1"/>
  <c r="T73" i="2" s="1"/>
  <c r="T74" i="2" s="1"/>
  <c r="T75" i="2" s="1"/>
  <c r="T76" i="2" s="1"/>
  <c r="T77" i="2" s="1"/>
  <c r="T78" i="2" s="1"/>
  <c r="T79" i="2" s="1"/>
  <c r="T80" i="2" s="1"/>
  <c r="T81" i="2" s="1"/>
  <c r="T82" i="2" s="1"/>
  <c r="T83" i="2" s="1"/>
  <c r="T84" i="2" s="1"/>
  <c r="T85" i="2" s="1"/>
  <c r="T86" i="2" s="1"/>
  <c r="T87" i="2" s="1"/>
  <c r="T88" i="2" s="1"/>
  <c r="T89" i="2" s="1"/>
  <c r="T90" i="2" s="1"/>
  <c r="T91" i="2" s="1"/>
  <c r="T92" i="2" s="1"/>
  <c r="T93" i="2" s="1"/>
  <c r="T94" i="2" s="1"/>
  <c r="T95" i="2" s="1"/>
  <c r="T96" i="2" s="1"/>
  <c r="T97" i="2" s="1"/>
  <c r="T98" i="2" s="1"/>
  <c r="T99" i="2" s="1"/>
  <c r="T100" i="2" s="1"/>
  <c r="T101" i="2" s="1"/>
  <c r="T102" i="2" s="1"/>
  <c r="R2" i="2"/>
  <c r="Q2" i="2"/>
  <c r="P2" i="2"/>
  <c r="O2" i="2"/>
  <c r="S4" i="2" l="1"/>
  <c r="S5" i="2" s="1"/>
  <c r="S6" i="2" s="1"/>
  <c r="S7" i="2" s="1"/>
  <c r="S8" i="2" s="1"/>
  <c r="S9" i="2" s="1"/>
  <c r="S10" i="2" s="1"/>
  <c r="S11" i="2" s="1"/>
  <c r="S12" i="2" s="1"/>
  <c r="S13" i="2" s="1"/>
  <c r="S14" i="2" s="1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S35" i="2" s="1"/>
  <c r="S36" i="2" s="1"/>
  <c r="S37" i="2" s="1"/>
  <c r="S38" i="2" s="1"/>
  <c r="S39" i="2" s="1"/>
  <c r="S40" i="2" s="1"/>
  <c r="S41" i="2" s="1"/>
  <c r="S42" i="2" s="1"/>
  <c r="S43" i="2" s="1"/>
  <c r="S44" i="2" s="1"/>
  <c r="S45" i="2" s="1"/>
  <c r="S46" i="2" s="1"/>
  <c r="S47" i="2" s="1"/>
  <c r="S48" i="2" s="1"/>
  <c r="S49" i="2" s="1"/>
  <c r="S50" i="2" s="1"/>
  <c r="S51" i="2" s="1"/>
  <c r="S52" i="2" s="1"/>
  <c r="S53" i="2" s="1"/>
  <c r="S54" i="2" s="1"/>
  <c r="S55" i="2" s="1"/>
  <c r="S56" i="2" s="1"/>
  <c r="S57" i="2" s="1"/>
  <c r="S58" i="2" s="1"/>
  <c r="S59" i="2" s="1"/>
  <c r="S60" i="2" s="1"/>
  <c r="S61" i="2" s="1"/>
  <c r="S62" i="2" s="1"/>
  <c r="S63" i="2" s="1"/>
  <c r="S64" i="2" s="1"/>
  <c r="S65" i="2" s="1"/>
  <c r="S66" i="2" s="1"/>
  <c r="S67" i="2" s="1"/>
  <c r="S68" i="2" s="1"/>
  <c r="S69" i="2" s="1"/>
  <c r="S70" i="2" s="1"/>
  <c r="S71" i="2" s="1"/>
  <c r="S72" i="2" s="1"/>
  <c r="S73" i="2" s="1"/>
  <c r="S74" i="2" s="1"/>
  <c r="S75" i="2" s="1"/>
  <c r="S76" i="2" s="1"/>
  <c r="S77" i="2" s="1"/>
  <c r="S78" i="2" s="1"/>
  <c r="S79" i="2" s="1"/>
  <c r="S80" i="2" s="1"/>
  <c r="S81" i="2" s="1"/>
  <c r="S82" i="2" s="1"/>
  <c r="S83" i="2" s="1"/>
  <c r="S84" i="2" s="1"/>
  <c r="S85" i="2" s="1"/>
  <c r="S86" i="2" s="1"/>
  <c r="S87" i="2" s="1"/>
  <c r="S88" i="2" s="1"/>
  <c r="S89" i="2" s="1"/>
  <c r="S90" i="2" s="1"/>
  <c r="S91" i="2" s="1"/>
  <c r="S92" i="2" s="1"/>
  <c r="S93" i="2" s="1"/>
  <c r="S94" i="2" s="1"/>
  <c r="S95" i="2" s="1"/>
  <c r="S96" i="2" s="1"/>
  <c r="S97" i="2" s="1"/>
  <c r="S98" i="2" s="1"/>
  <c r="S99" i="2" s="1"/>
  <c r="S100" i="2" s="1"/>
  <c r="S101" i="2" s="1"/>
  <c r="S102" i="2" s="1"/>
  <c r="F4" i="2"/>
  <c r="F3" i="2"/>
  <c r="AF2" i="2"/>
  <c r="AE3" i="2"/>
  <c r="U3" i="2"/>
  <c r="AI2" i="1"/>
  <c r="AH2" i="1"/>
  <c r="AJ2" i="1" s="1"/>
  <c r="AK2" i="1" s="1"/>
  <c r="R102" i="1"/>
  <c r="Q102" i="1"/>
  <c r="P102" i="1"/>
  <c r="O102" i="1"/>
  <c r="R101" i="1"/>
  <c r="Q101" i="1"/>
  <c r="P101" i="1"/>
  <c r="O101" i="1"/>
  <c r="R100" i="1"/>
  <c r="Q100" i="1"/>
  <c r="P100" i="1"/>
  <c r="O100" i="1"/>
  <c r="R99" i="1"/>
  <c r="Q99" i="1"/>
  <c r="P99" i="1"/>
  <c r="O99" i="1"/>
  <c r="R98" i="1"/>
  <c r="Q98" i="1"/>
  <c r="P98" i="1"/>
  <c r="O98" i="1"/>
  <c r="R97" i="1"/>
  <c r="Q97" i="1"/>
  <c r="P97" i="1"/>
  <c r="O97" i="1"/>
  <c r="R96" i="1"/>
  <c r="Q96" i="1"/>
  <c r="P96" i="1"/>
  <c r="O96" i="1"/>
  <c r="R95" i="1"/>
  <c r="Q95" i="1"/>
  <c r="P95" i="1"/>
  <c r="O95" i="1"/>
  <c r="R94" i="1"/>
  <c r="Q94" i="1"/>
  <c r="P94" i="1"/>
  <c r="O94" i="1"/>
  <c r="R93" i="1"/>
  <c r="Q93" i="1"/>
  <c r="P93" i="1"/>
  <c r="O93" i="1"/>
  <c r="R92" i="1"/>
  <c r="Q92" i="1"/>
  <c r="P92" i="1"/>
  <c r="O92" i="1"/>
  <c r="R91" i="1"/>
  <c r="Q91" i="1"/>
  <c r="P91" i="1"/>
  <c r="O91" i="1"/>
  <c r="R90" i="1"/>
  <c r="Q90" i="1"/>
  <c r="P90" i="1"/>
  <c r="O90" i="1"/>
  <c r="R89" i="1"/>
  <c r="Q89" i="1"/>
  <c r="P89" i="1"/>
  <c r="O89" i="1"/>
  <c r="R88" i="1"/>
  <c r="Q88" i="1"/>
  <c r="P88" i="1"/>
  <c r="O88" i="1"/>
  <c r="R87" i="1"/>
  <c r="Q87" i="1"/>
  <c r="P87" i="1"/>
  <c r="O87" i="1"/>
  <c r="R86" i="1"/>
  <c r="Q86" i="1"/>
  <c r="P86" i="1"/>
  <c r="O86" i="1"/>
  <c r="R85" i="1"/>
  <c r="Q85" i="1"/>
  <c r="P85" i="1"/>
  <c r="O85" i="1"/>
  <c r="R84" i="1"/>
  <c r="Q84" i="1"/>
  <c r="P84" i="1"/>
  <c r="O84" i="1"/>
  <c r="R83" i="1"/>
  <c r="Q83" i="1"/>
  <c r="P83" i="1"/>
  <c r="O83" i="1"/>
  <c r="R82" i="1"/>
  <c r="Q82" i="1"/>
  <c r="P82" i="1"/>
  <c r="O82" i="1"/>
  <c r="R81" i="1"/>
  <c r="Q81" i="1"/>
  <c r="P81" i="1"/>
  <c r="O81" i="1"/>
  <c r="R80" i="1"/>
  <c r="Q80" i="1"/>
  <c r="P80" i="1"/>
  <c r="O80" i="1"/>
  <c r="R79" i="1"/>
  <c r="Q79" i="1"/>
  <c r="P79" i="1"/>
  <c r="O79" i="1"/>
  <c r="R78" i="1"/>
  <c r="Q78" i="1"/>
  <c r="P78" i="1"/>
  <c r="O78" i="1"/>
  <c r="R77" i="1"/>
  <c r="Q77" i="1"/>
  <c r="P77" i="1"/>
  <c r="O77" i="1"/>
  <c r="R76" i="1"/>
  <c r="Q76" i="1"/>
  <c r="P76" i="1"/>
  <c r="O76" i="1"/>
  <c r="R75" i="1"/>
  <c r="Q75" i="1"/>
  <c r="P75" i="1"/>
  <c r="O75" i="1"/>
  <c r="R74" i="1"/>
  <c r="Q74" i="1"/>
  <c r="P74" i="1"/>
  <c r="O74" i="1"/>
  <c r="R73" i="1"/>
  <c r="Q73" i="1"/>
  <c r="P73" i="1"/>
  <c r="O73" i="1"/>
  <c r="R72" i="1"/>
  <c r="Q72" i="1"/>
  <c r="P72" i="1"/>
  <c r="O72" i="1"/>
  <c r="R71" i="1"/>
  <c r="Q71" i="1"/>
  <c r="P71" i="1"/>
  <c r="O71" i="1"/>
  <c r="R70" i="1"/>
  <c r="Q70" i="1"/>
  <c r="P70" i="1"/>
  <c r="O70" i="1"/>
  <c r="R69" i="1"/>
  <c r="Q69" i="1"/>
  <c r="P69" i="1"/>
  <c r="O69" i="1"/>
  <c r="R68" i="1"/>
  <c r="Q68" i="1"/>
  <c r="P68" i="1"/>
  <c r="O68" i="1"/>
  <c r="R67" i="1"/>
  <c r="Q67" i="1"/>
  <c r="P67" i="1"/>
  <c r="O67" i="1"/>
  <c r="R66" i="1"/>
  <c r="Q66" i="1"/>
  <c r="P66" i="1"/>
  <c r="O66" i="1"/>
  <c r="R65" i="1"/>
  <c r="Q65" i="1"/>
  <c r="P65" i="1"/>
  <c r="O65" i="1"/>
  <c r="R64" i="1"/>
  <c r="Q64" i="1"/>
  <c r="P64" i="1"/>
  <c r="O64" i="1"/>
  <c r="R63" i="1"/>
  <c r="Q63" i="1"/>
  <c r="P63" i="1"/>
  <c r="O63" i="1"/>
  <c r="R62" i="1"/>
  <c r="Q62" i="1"/>
  <c r="P62" i="1"/>
  <c r="O62" i="1"/>
  <c r="R61" i="1"/>
  <c r="Q61" i="1"/>
  <c r="P61" i="1"/>
  <c r="O61" i="1"/>
  <c r="R60" i="1"/>
  <c r="Q60" i="1"/>
  <c r="P60" i="1"/>
  <c r="O60" i="1"/>
  <c r="R59" i="1"/>
  <c r="Q59" i="1"/>
  <c r="P59" i="1"/>
  <c r="O59" i="1"/>
  <c r="R58" i="1"/>
  <c r="Q58" i="1"/>
  <c r="P58" i="1"/>
  <c r="O58" i="1"/>
  <c r="R57" i="1"/>
  <c r="Q57" i="1"/>
  <c r="P57" i="1"/>
  <c r="O57" i="1"/>
  <c r="R56" i="1"/>
  <c r="Q56" i="1"/>
  <c r="P56" i="1"/>
  <c r="O56" i="1"/>
  <c r="R55" i="1"/>
  <c r="Q55" i="1"/>
  <c r="P55" i="1"/>
  <c r="O55" i="1"/>
  <c r="R54" i="1"/>
  <c r="Q54" i="1"/>
  <c r="P54" i="1"/>
  <c r="O54" i="1"/>
  <c r="R53" i="1"/>
  <c r="Q53" i="1"/>
  <c r="P53" i="1"/>
  <c r="O53" i="1"/>
  <c r="R52" i="1"/>
  <c r="Q52" i="1"/>
  <c r="P52" i="1"/>
  <c r="O52" i="1"/>
  <c r="R51" i="1"/>
  <c r="Q51" i="1"/>
  <c r="P51" i="1"/>
  <c r="O51" i="1"/>
  <c r="R50" i="1"/>
  <c r="Q50" i="1"/>
  <c r="P50" i="1"/>
  <c r="O50" i="1"/>
  <c r="R49" i="1"/>
  <c r="Q49" i="1"/>
  <c r="P49" i="1"/>
  <c r="O49" i="1"/>
  <c r="R48" i="1"/>
  <c r="Q48" i="1"/>
  <c r="P48" i="1"/>
  <c r="O48" i="1"/>
  <c r="R47" i="1"/>
  <c r="Q47" i="1"/>
  <c r="P47" i="1"/>
  <c r="O47" i="1"/>
  <c r="R46" i="1"/>
  <c r="Q46" i="1"/>
  <c r="P46" i="1"/>
  <c r="O46" i="1"/>
  <c r="R45" i="1"/>
  <c r="Q45" i="1"/>
  <c r="P45" i="1"/>
  <c r="O45" i="1"/>
  <c r="R44" i="1"/>
  <c r="Q44" i="1"/>
  <c r="P44" i="1"/>
  <c r="O44" i="1"/>
  <c r="R43" i="1"/>
  <c r="Q43" i="1"/>
  <c r="P43" i="1"/>
  <c r="O43" i="1"/>
  <c r="R42" i="1"/>
  <c r="Q42" i="1"/>
  <c r="P42" i="1"/>
  <c r="O42" i="1"/>
  <c r="R41" i="1"/>
  <c r="Q41" i="1"/>
  <c r="P41" i="1"/>
  <c r="O41" i="1"/>
  <c r="R40" i="1"/>
  <c r="Q40" i="1"/>
  <c r="P40" i="1"/>
  <c r="O40" i="1"/>
  <c r="R39" i="1"/>
  <c r="Q39" i="1"/>
  <c r="P39" i="1"/>
  <c r="O39" i="1"/>
  <c r="R38" i="1"/>
  <c r="Q38" i="1"/>
  <c r="P38" i="1"/>
  <c r="O38" i="1"/>
  <c r="R37" i="1"/>
  <c r="Q37" i="1"/>
  <c r="P37" i="1"/>
  <c r="O37" i="1"/>
  <c r="R36" i="1"/>
  <c r="Q36" i="1"/>
  <c r="P36" i="1"/>
  <c r="O36" i="1"/>
  <c r="R35" i="1"/>
  <c r="Q35" i="1"/>
  <c r="P35" i="1"/>
  <c r="O35" i="1"/>
  <c r="R34" i="1"/>
  <c r="Q34" i="1"/>
  <c r="P34" i="1"/>
  <c r="O34" i="1"/>
  <c r="R33" i="1"/>
  <c r="Q33" i="1"/>
  <c r="P33" i="1"/>
  <c r="O33" i="1"/>
  <c r="R32" i="1"/>
  <c r="Q32" i="1"/>
  <c r="P32" i="1"/>
  <c r="O32" i="1"/>
  <c r="R31" i="1"/>
  <c r="Q31" i="1"/>
  <c r="P31" i="1"/>
  <c r="O31" i="1"/>
  <c r="R30" i="1"/>
  <c r="Q30" i="1"/>
  <c r="P30" i="1"/>
  <c r="O30" i="1"/>
  <c r="R29" i="1"/>
  <c r="Q29" i="1"/>
  <c r="P29" i="1"/>
  <c r="O29" i="1"/>
  <c r="R28" i="1"/>
  <c r="Q28" i="1"/>
  <c r="P28" i="1"/>
  <c r="O28" i="1"/>
  <c r="R27" i="1"/>
  <c r="Q27" i="1"/>
  <c r="P27" i="1"/>
  <c r="O27" i="1"/>
  <c r="R26" i="1"/>
  <c r="Q26" i="1"/>
  <c r="P26" i="1"/>
  <c r="O26" i="1"/>
  <c r="R25" i="1"/>
  <c r="Q25" i="1"/>
  <c r="P25" i="1"/>
  <c r="O25" i="1"/>
  <c r="R24" i="1"/>
  <c r="Q24" i="1"/>
  <c r="P24" i="1"/>
  <c r="O24" i="1"/>
  <c r="R23" i="1"/>
  <c r="Q23" i="1"/>
  <c r="P23" i="1"/>
  <c r="O23" i="1"/>
  <c r="R22" i="1"/>
  <c r="Q22" i="1"/>
  <c r="P22" i="1"/>
  <c r="O22" i="1"/>
  <c r="R21" i="1"/>
  <c r="Q21" i="1"/>
  <c r="P21" i="1"/>
  <c r="O21" i="1"/>
  <c r="R20" i="1"/>
  <c r="Q20" i="1"/>
  <c r="P20" i="1"/>
  <c r="O20" i="1"/>
  <c r="R19" i="1"/>
  <c r="Q19" i="1"/>
  <c r="P19" i="1"/>
  <c r="O19" i="1"/>
  <c r="R18" i="1"/>
  <c r="Q18" i="1"/>
  <c r="P18" i="1"/>
  <c r="O18" i="1"/>
  <c r="R17" i="1"/>
  <c r="Q17" i="1"/>
  <c r="P17" i="1"/>
  <c r="O17" i="1"/>
  <c r="R16" i="1"/>
  <c r="Q16" i="1"/>
  <c r="P16" i="1"/>
  <c r="O16" i="1"/>
  <c r="R15" i="1"/>
  <c r="Q15" i="1"/>
  <c r="P15" i="1"/>
  <c r="O15" i="1"/>
  <c r="R14" i="1"/>
  <c r="Q14" i="1"/>
  <c r="P14" i="1"/>
  <c r="O14" i="1"/>
  <c r="R13" i="1"/>
  <c r="Q13" i="1"/>
  <c r="P13" i="1"/>
  <c r="O13" i="1"/>
  <c r="R12" i="1"/>
  <c r="Q12" i="1"/>
  <c r="P12" i="1"/>
  <c r="O12" i="1"/>
  <c r="R11" i="1"/>
  <c r="Q11" i="1"/>
  <c r="P11" i="1"/>
  <c r="O11" i="1"/>
  <c r="R10" i="1"/>
  <c r="Q10" i="1"/>
  <c r="P10" i="1"/>
  <c r="O10" i="1"/>
  <c r="R9" i="1"/>
  <c r="Q9" i="1"/>
  <c r="P9" i="1"/>
  <c r="O9" i="1"/>
  <c r="R8" i="1"/>
  <c r="Q8" i="1"/>
  <c r="P8" i="1"/>
  <c r="O8" i="1"/>
  <c r="R7" i="1"/>
  <c r="Q7" i="1"/>
  <c r="P7" i="1"/>
  <c r="O7" i="1"/>
  <c r="R6" i="1"/>
  <c r="Q6" i="1"/>
  <c r="P6" i="1"/>
  <c r="O6" i="1"/>
  <c r="R5" i="1"/>
  <c r="Q5" i="1"/>
  <c r="P5" i="1"/>
  <c r="O5" i="1"/>
  <c r="R4" i="1"/>
  <c r="Q4" i="1"/>
  <c r="P4" i="1"/>
  <c r="O4" i="1"/>
  <c r="R3" i="1"/>
  <c r="Q3" i="1"/>
  <c r="P3" i="1"/>
  <c r="T3" i="1" s="1"/>
  <c r="Z4" i="1" s="1"/>
  <c r="O3" i="1"/>
  <c r="S3" i="1" s="1"/>
  <c r="Y4" i="1" s="1"/>
  <c r="V2" i="1"/>
  <c r="U2" i="1"/>
  <c r="T2" i="1"/>
  <c r="R2" i="1"/>
  <c r="Q2" i="1"/>
  <c r="P2" i="1"/>
  <c r="O2" i="1"/>
  <c r="F10" i="1"/>
  <c r="F8" i="1"/>
  <c r="F2" i="1"/>
  <c r="F5" i="1"/>
  <c r="F4" i="1"/>
  <c r="F7" i="1" s="1"/>
  <c r="C14" i="1"/>
  <c r="C13" i="1"/>
  <c r="C12" i="1"/>
  <c r="C18" i="1"/>
  <c r="C20" i="1"/>
  <c r="C26" i="1"/>
  <c r="AG2" i="2" l="1"/>
  <c r="U4" i="2"/>
  <c r="X3" i="2"/>
  <c r="AA2" i="2"/>
  <c r="AC2" i="2" s="1"/>
  <c r="AD2" i="2" s="1"/>
  <c r="F7" i="2"/>
  <c r="S4" i="1"/>
  <c r="T4" i="1"/>
  <c r="U3" i="1"/>
  <c r="AN2" i="1"/>
  <c r="X2" i="1"/>
  <c r="V3" i="1"/>
  <c r="AB4" i="1" s="1"/>
  <c r="AC4" i="1" s="1"/>
  <c r="F3" i="1"/>
  <c r="X3" i="1" l="1"/>
  <c r="AA4" i="1"/>
  <c r="AD4" i="1" s="1"/>
  <c r="AF4" i="1" s="1"/>
  <c r="T5" i="1"/>
  <c r="Z5" i="1"/>
  <c r="S5" i="1"/>
  <c r="Y5" i="1"/>
  <c r="AI2" i="2"/>
  <c r="AH2" i="2"/>
  <c r="X4" i="2"/>
  <c r="U5" i="2"/>
  <c r="V2" i="2"/>
  <c r="W2" i="2" s="1"/>
  <c r="V3" i="2"/>
  <c r="W3" i="2" s="1"/>
  <c r="Y3" i="2" s="1"/>
  <c r="U4" i="1"/>
  <c r="AP2" i="1"/>
  <c r="AO2" i="1"/>
  <c r="W3" i="1"/>
  <c r="AG3" i="1" s="1"/>
  <c r="V4" i="1"/>
  <c r="AB5" i="1" s="1"/>
  <c r="AC5" i="1" l="1"/>
  <c r="AL4" i="1"/>
  <c r="AE3" i="1"/>
  <c r="AH3" i="1" s="1"/>
  <c r="AJ3" i="1" s="1"/>
  <c r="AK3" i="1" s="1"/>
  <c r="X4" i="1"/>
  <c r="AA5" i="1"/>
  <c r="AD5" i="1" s="1"/>
  <c r="S6" i="1"/>
  <c r="Y6" i="1"/>
  <c r="T6" i="1"/>
  <c r="Z6" i="1"/>
  <c r="AA3" i="2"/>
  <c r="AC3" i="2" s="1"/>
  <c r="AD3" i="2" s="1"/>
  <c r="V4" i="2"/>
  <c r="X5" i="2"/>
  <c r="U6" i="2"/>
  <c r="Z3" i="2"/>
  <c r="U5" i="1"/>
  <c r="V5" i="1"/>
  <c r="AB6" i="1" s="1"/>
  <c r="W4" i="1"/>
  <c r="AC6" i="1" l="1"/>
  <c r="AF5" i="1"/>
  <c r="AL5" i="1" s="1"/>
  <c r="AG4" i="1"/>
  <c r="X5" i="1"/>
  <c r="AA6" i="1"/>
  <c r="AD6" i="1" s="1"/>
  <c r="T7" i="1"/>
  <c r="Z7" i="1"/>
  <c r="S7" i="1"/>
  <c r="Y7" i="1"/>
  <c r="AE4" i="1"/>
  <c r="AH4" i="1" s="1"/>
  <c r="AJ4" i="1" s="1"/>
  <c r="AK4" i="1" s="1"/>
  <c r="AB3" i="2"/>
  <c r="U7" i="2"/>
  <c r="X6" i="2"/>
  <c r="W4" i="2"/>
  <c r="Y4" i="2" s="1"/>
  <c r="V5" i="2"/>
  <c r="AI3" i="1"/>
  <c r="U6" i="1"/>
  <c r="V6" i="1"/>
  <c r="AB7" i="1" s="1"/>
  <c r="AC7" i="1" s="1"/>
  <c r="W5" i="1"/>
  <c r="AF6" i="1" l="1"/>
  <c r="AL6" i="1" s="1"/>
  <c r="AG5" i="1"/>
  <c r="X6" i="1"/>
  <c r="AA7" i="1"/>
  <c r="AD7" i="1" s="1"/>
  <c r="AF7" i="1" s="1"/>
  <c r="S8" i="1"/>
  <c r="Y8" i="1"/>
  <c r="T8" i="1"/>
  <c r="Z8" i="1"/>
  <c r="AE5" i="1"/>
  <c r="AH5" i="1" s="1"/>
  <c r="AJ5" i="1" s="1"/>
  <c r="AK5" i="1" s="1"/>
  <c r="Z4" i="2"/>
  <c r="AB4" i="2" s="1"/>
  <c r="W5" i="2"/>
  <c r="V6" i="2"/>
  <c r="AA4" i="2"/>
  <c r="AC4" i="2" s="1"/>
  <c r="AD4" i="2" s="1"/>
  <c r="X7" i="2"/>
  <c r="U8" i="2"/>
  <c r="AE4" i="2"/>
  <c r="AF3" i="2"/>
  <c r="U7" i="1"/>
  <c r="AM3" i="1"/>
  <c r="AI4" i="1"/>
  <c r="W6" i="1"/>
  <c r="V7" i="1"/>
  <c r="AB8" i="1" s="1"/>
  <c r="Z5" i="2" l="1"/>
  <c r="AB5" i="2" s="1"/>
  <c r="AG6" i="1"/>
  <c r="AL7" i="1"/>
  <c r="AC8" i="1"/>
  <c r="T9" i="1"/>
  <c r="Z9" i="1"/>
  <c r="S9" i="1"/>
  <c r="Y9" i="1"/>
  <c r="U8" i="1"/>
  <c r="AA9" i="1" s="1"/>
  <c r="AD9" i="1" s="1"/>
  <c r="AA8" i="1"/>
  <c r="AD8" i="1" s="1"/>
  <c r="AE6" i="1"/>
  <c r="AH6" i="1" s="1"/>
  <c r="AJ6" i="1" s="1"/>
  <c r="AK6" i="1" s="1"/>
  <c r="Y5" i="2"/>
  <c r="AF4" i="2"/>
  <c r="AG3" i="2"/>
  <c r="AE5" i="2"/>
  <c r="U9" i="2"/>
  <c r="X8" i="2"/>
  <c r="W6" i="2"/>
  <c r="V7" i="2"/>
  <c r="X7" i="1"/>
  <c r="AN4" i="1"/>
  <c r="AI5" i="1"/>
  <c r="AM4" i="1"/>
  <c r="AN3" i="1"/>
  <c r="W7" i="1"/>
  <c r="V8" i="1"/>
  <c r="AB9" i="1" s="1"/>
  <c r="Z6" i="2" l="1"/>
  <c r="AB6" i="2" s="1"/>
  <c r="Y6" i="2"/>
  <c r="AA6" i="2" s="1"/>
  <c r="AC6" i="2" s="1"/>
  <c r="AD6" i="2" s="1"/>
  <c r="AE7" i="1"/>
  <c r="AH7" i="1" s="1"/>
  <c r="AJ7" i="1" s="1"/>
  <c r="AK7" i="1" s="1"/>
  <c r="U9" i="1"/>
  <c r="AA10" i="1" s="1"/>
  <c r="AD10" i="1" s="1"/>
  <c r="X8" i="1"/>
  <c r="AF8" i="1"/>
  <c r="AL8" i="1" s="1"/>
  <c r="AG7" i="1"/>
  <c r="S10" i="1"/>
  <c r="Y10" i="1"/>
  <c r="AC9" i="1"/>
  <c r="AF9" i="1" s="1"/>
  <c r="T10" i="1"/>
  <c r="Z10" i="1"/>
  <c r="AA5" i="2"/>
  <c r="AC5" i="2" s="1"/>
  <c r="AD5" i="2" s="1"/>
  <c r="U10" i="2"/>
  <c r="X9" i="2"/>
  <c r="AF5" i="2"/>
  <c r="AG4" i="2"/>
  <c r="AI3" i="2"/>
  <c r="AH3" i="2"/>
  <c r="W7" i="2"/>
  <c r="V8" i="2"/>
  <c r="AE6" i="2"/>
  <c r="AN5" i="1"/>
  <c r="AM5" i="1"/>
  <c r="AP3" i="1"/>
  <c r="AO3" i="1"/>
  <c r="AI6" i="1"/>
  <c r="AP4" i="1"/>
  <c r="AO4" i="1"/>
  <c r="V9" i="1"/>
  <c r="AB10" i="1" s="1"/>
  <c r="W8" i="1"/>
  <c r="Z7" i="2" l="1"/>
  <c r="AB7" i="2" s="1"/>
  <c r="U10" i="1"/>
  <c r="AA11" i="1" s="1"/>
  <c r="AD11" i="1" s="1"/>
  <c r="AG8" i="1"/>
  <c r="X9" i="1"/>
  <c r="AE8" i="1"/>
  <c r="AH8" i="1" s="1"/>
  <c r="AJ8" i="1" s="1"/>
  <c r="AK8" i="1" s="1"/>
  <c r="S11" i="1"/>
  <c r="Y11" i="1"/>
  <c r="AC10" i="1"/>
  <c r="AF10" i="1" s="1"/>
  <c r="T11" i="1"/>
  <c r="Z11" i="1"/>
  <c r="AL9" i="1"/>
  <c r="AI4" i="2"/>
  <c r="AH4" i="2"/>
  <c r="AF6" i="2"/>
  <c r="AG5" i="2"/>
  <c r="W8" i="2"/>
  <c r="V9" i="2"/>
  <c r="U11" i="2"/>
  <c r="X10" i="2"/>
  <c r="AE7" i="2"/>
  <c r="Y7" i="2"/>
  <c r="AN6" i="1"/>
  <c r="AP5" i="1"/>
  <c r="AO5" i="1"/>
  <c r="AM6" i="1"/>
  <c r="AI7" i="1"/>
  <c r="V10" i="1"/>
  <c r="AB11" i="1" s="1"/>
  <c r="W9" i="1"/>
  <c r="U11" i="1"/>
  <c r="AA12" i="1" s="1"/>
  <c r="AD12" i="1" s="1"/>
  <c r="X10" i="1"/>
  <c r="Z8" i="2" l="1"/>
  <c r="AB8" i="2" s="1"/>
  <c r="AE9" i="1"/>
  <c r="AH9" i="1" s="1"/>
  <c r="AJ9" i="1" s="1"/>
  <c r="AK9" i="1" s="1"/>
  <c r="T12" i="1"/>
  <c r="Z12" i="1"/>
  <c r="AC11" i="1"/>
  <c r="AF11" i="1" s="1"/>
  <c r="S12" i="1"/>
  <c r="Y12" i="1"/>
  <c r="AG9" i="1"/>
  <c r="AL10" i="1"/>
  <c r="Y8" i="2"/>
  <c r="AA7" i="2"/>
  <c r="AC7" i="2" s="1"/>
  <c r="AD7" i="2" s="1"/>
  <c r="AF7" i="2"/>
  <c r="AG6" i="2"/>
  <c r="W9" i="2"/>
  <c r="V10" i="2"/>
  <c r="AH5" i="2"/>
  <c r="AI5" i="2"/>
  <c r="U12" i="2"/>
  <c r="X11" i="2"/>
  <c r="AE8" i="2"/>
  <c r="AN7" i="1"/>
  <c r="AM7" i="1"/>
  <c r="AO6" i="1"/>
  <c r="AP6" i="1"/>
  <c r="AI8" i="1"/>
  <c r="X11" i="1"/>
  <c r="U12" i="1"/>
  <c r="AA13" i="1" s="1"/>
  <c r="AD13" i="1" s="1"/>
  <c r="W10" i="1"/>
  <c r="AE10" i="1" s="1"/>
  <c r="V11" i="1"/>
  <c r="AB12" i="1" s="1"/>
  <c r="AC12" i="1" s="1"/>
  <c r="AF12" i="1" s="1"/>
  <c r="Z9" i="2" l="1"/>
  <c r="AB9" i="2" s="1"/>
  <c r="T13" i="1"/>
  <c r="Z13" i="1"/>
  <c r="AG10" i="1"/>
  <c r="AL12" i="1"/>
  <c r="S13" i="1"/>
  <c r="Y13" i="1"/>
  <c r="AL11" i="1"/>
  <c r="AI6" i="2"/>
  <c r="AH6" i="2"/>
  <c r="W10" i="2"/>
  <c r="V11" i="2"/>
  <c r="Y9" i="2"/>
  <c r="AA8" i="2"/>
  <c r="AC8" i="2" s="1"/>
  <c r="AD8" i="2" s="1"/>
  <c r="AG7" i="2"/>
  <c r="AF8" i="2"/>
  <c r="X12" i="2"/>
  <c r="U13" i="2"/>
  <c r="AE9" i="2"/>
  <c r="AH10" i="1"/>
  <c r="AJ10" i="1" s="1"/>
  <c r="AK10" i="1" s="1"/>
  <c r="AM8" i="1"/>
  <c r="AP7" i="1"/>
  <c r="AO7" i="1"/>
  <c r="AN8" i="1"/>
  <c r="AI9" i="1"/>
  <c r="X12" i="1"/>
  <c r="U13" i="1"/>
  <c r="AA14" i="1" s="1"/>
  <c r="AD14" i="1" s="1"/>
  <c r="V12" i="1"/>
  <c r="AB13" i="1" s="1"/>
  <c r="W11" i="1"/>
  <c r="AE11" i="1" s="1"/>
  <c r="Z10" i="2" l="1"/>
  <c r="AB10" i="2" s="1"/>
  <c r="AG11" i="1"/>
  <c r="T14" i="1"/>
  <c r="Z14" i="1"/>
  <c r="S14" i="1"/>
  <c r="Y14" i="1"/>
  <c r="AC13" i="1"/>
  <c r="AF13" i="1" s="1"/>
  <c r="AN9" i="1"/>
  <c r="AG8" i="2"/>
  <c r="AF9" i="2"/>
  <c r="Y10" i="2"/>
  <c r="AA9" i="2"/>
  <c r="AC9" i="2" s="1"/>
  <c r="AD9" i="2" s="1"/>
  <c r="W11" i="2"/>
  <c r="V12" i="2"/>
  <c r="AE10" i="2"/>
  <c r="U14" i="2"/>
  <c r="X13" i="2"/>
  <c r="AH7" i="2"/>
  <c r="AI7" i="2"/>
  <c r="AH11" i="1"/>
  <c r="AJ11" i="1" s="1"/>
  <c r="AK11" i="1" s="1"/>
  <c r="AM9" i="1"/>
  <c r="AI10" i="1"/>
  <c r="AP8" i="1"/>
  <c r="AO8" i="1"/>
  <c r="V13" i="1"/>
  <c r="AB14" i="1" s="1"/>
  <c r="W12" i="1"/>
  <c r="AG12" i="1" s="1"/>
  <c r="X13" i="1"/>
  <c r="U14" i="1"/>
  <c r="AA15" i="1" s="1"/>
  <c r="AD15" i="1" s="1"/>
  <c r="Z11" i="2" l="1"/>
  <c r="AC14" i="1"/>
  <c r="AF14" i="1" s="1"/>
  <c r="AL14" i="1" s="1"/>
  <c r="T15" i="1"/>
  <c r="Z15" i="1"/>
  <c r="AE12" i="1"/>
  <c r="AH12" i="1" s="1"/>
  <c r="AJ12" i="1" s="1"/>
  <c r="AK12" i="1" s="1"/>
  <c r="AL13" i="1"/>
  <c r="S15" i="1"/>
  <c r="Y15" i="1"/>
  <c r="AB11" i="2"/>
  <c r="W12" i="2"/>
  <c r="V13" i="2"/>
  <c r="AH8" i="2"/>
  <c r="AI8" i="2"/>
  <c r="Y11" i="2"/>
  <c r="AA10" i="2"/>
  <c r="AC10" i="2" s="1"/>
  <c r="AD10" i="2" s="1"/>
  <c r="U15" i="2"/>
  <c r="X14" i="2"/>
  <c r="AF10" i="2"/>
  <c r="AG9" i="2"/>
  <c r="AE11" i="2"/>
  <c r="AM10" i="1"/>
  <c r="AI11" i="1"/>
  <c r="AN10" i="1"/>
  <c r="AP9" i="1"/>
  <c r="AO9" i="1"/>
  <c r="U15" i="1"/>
  <c r="AA16" i="1" s="1"/>
  <c r="AD16" i="1" s="1"/>
  <c r="X14" i="1"/>
  <c r="V14" i="1"/>
  <c r="AB15" i="1" s="1"/>
  <c r="W13" i="1"/>
  <c r="AG13" i="1" s="1"/>
  <c r="Z12" i="2" l="1"/>
  <c r="AB12" i="2" s="1"/>
  <c r="AC15" i="1"/>
  <c r="AF15" i="1" s="1"/>
  <c r="AL15" i="1" s="1"/>
  <c r="AE13" i="1"/>
  <c r="AH13" i="1" s="1"/>
  <c r="AJ13" i="1" s="1"/>
  <c r="AK13" i="1" s="1"/>
  <c r="S16" i="1"/>
  <c r="Y16" i="1"/>
  <c r="T16" i="1"/>
  <c r="Z16" i="1"/>
  <c r="Y12" i="2"/>
  <c r="AA11" i="2"/>
  <c r="AC11" i="2" s="1"/>
  <c r="AD11" i="2" s="1"/>
  <c r="W13" i="2"/>
  <c r="V14" i="2"/>
  <c r="AG10" i="2"/>
  <c r="AF11" i="2"/>
  <c r="AH9" i="2"/>
  <c r="AI9" i="2"/>
  <c r="X15" i="2"/>
  <c r="U16" i="2"/>
  <c r="AE12" i="2"/>
  <c r="AM11" i="1"/>
  <c r="AP10" i="1"/>
  <c r="AO10" i="1"/>
  <c r="AI12" i="1"/>
  <c r="AN11" i="1"/>
  <c r="X15" i="1"/>
  <c r="U16" i="1"/>
  <c r="AA17" i="1" s="1"/>
  <c r="AD17" i="1" s="1"/>
  <c r="W14" i="1"/>
  <c r="AG14" i="1" s="1"/>
  <c r="V15" i="1"/>
  <c r="AB16" i="1" s="1"/>
  <c r="Z13" i="2" l="1"/>
  <c r="AC16" i="1"/>
  <c r="AF16" i="1" s="1"/>
  <c r="AL16" i="1" s="1"/>
  <c r="S17" i="1"/>
  <c r="Y17" i="1"/>
  <c r="AE14" i="1"/>
  <c r="AH14" i="1" s="1"/>
  <c r="AJ14" i="1" s="1"/>
  <c r="AK14" i="1" s="1"/>
  <c r="T17" i="1"/>
  <c r="Z17" i="1"/>
  <c r="AE15" i="1"/>
  <c r="AB13" i="2"/>
  <c r="W14" i="2"/>
  <c r="V15" i="2"/>
  <c r="Y13" i="2"/>
  <c r="AA12" i="2"/>
  <c r="AC12" i="2" s="1"/>
  <c r="AD12" i="2" s="1"/>
  <c r="AI10" i="2"/>
  <c r="AH10" i="2"/>
  <c r="U17" i="2"/>
  <c r="X16" i="2"/>
  <c r="AF12" i="2"/>
  <c r="AG11" i="2"/>
  <c r="AE13" i="2"/>
  <c r="AM12" i="1"/>
  <c r="AI13" i="1"/>
  <c r="AN12" i="1"/>
  <c r="AO11" i="1"/>
  <c r="AP11" i="1"/>
  <c r="V16" i="1"/>
  <c r="AB17" i="1" s="1"/>
  <c r="W15" i="1"/>
  <c r="AG15" i="1" s="1"/>
  <c r="X16" i="1"/>
  <c r="U17" i="1"/>
  <c r="AA18" i="1" s="1"/>
  <c r="AD18" i="1" s="1"/>
  <c r="Z14" i="2" l="1"/>
  <c r="T18" i="1"/>
  <c r="Z18" i="1"/>
  <c r="AC17" i="1"/>
  <c r="AF17" i="1" s="1"/>
  <c r="S18" i="1"/>
  <c r="Y18" i="1"/>
  <c r="AB14" i="2"/>
  <c r="Y14" i="2"/>
  <c r="AA13" i="2"/>
  <c r="AC13" i="2" s="1"/>
  <c r="AD13" i="2" s="1"/>
  <c r="W15" i="2"/>
  <c r="V16" i="2"/>
  <c r="AI11" i="2"/>
  <c r="AH11" i="2"/>
  <c r="AF13" i="2"/>
  <c r="AG12" i="2"/>
  <c r="X17" i="2"/>
  <c r="U18" i="2"/>
  <c r="AE14" i="2"/>
  <c r="AM13" i="1"/>
  <c r="AH15" i="1"/>
  <c r="AJ15" i="1" s="1"/>
  <c r="AK15" i="1" s="1"/>
  <c r="AP12" i="1"/>
  <c r="AO12" i="1"/>
  <c r="AN13" i="1"/>
  <c r="AI14" i="1"/>
  <c r="X17" i="1"/>
  <c r="U18" i="1"/>
  <c r="AA19" i="1" s="1"/>
  <c r="AD19" i="1" s="1"/>
  <c r="V17" i="1"/>
  <c r="AB18" i="1" s="1"/>
  <c r="W16" i="1"/>
  <c r="AG16" i="1" s="1"/>
  <c r="Z15" i="2" l="1"/>
  <c r="AC18" i="1"/>
  <c r="AF18" i="1" s="1"/>
  <c r="AL18" i="1" s="1"/>
  <c r="S19" i="1"/>
  <c r="Y19" i="1"/>
  <c r="AL17" i="1"/>
  <c r="T19" i="1"/>
  <c r="Z19" i="1"/>
  <c r="AE16" i="1"/>
  <c r="AH16" i="1" s="1"/>
  <c r="AJ16" i="1" s="1"/>
  <c r="AK16" i="1" s="1"/>
  <c r="AB15" i="2"/>
  <c r="W16" i="2"/>
  <c r="V17" i="2"/>
  <c r="Y15" i="2"/>
  <c r="AA14" i="2"/>
  <c r="AC14" i="2" s="1"/>
  <c r="AD14" i="2" s="1"/>
  <c r="X18" i="2"/>
  <c r="U19" i="2"/>
  <c r="AI12" i="2"/>
  <c r="AH12" i="2"/>
  <c r="AG13" i="2"/>
  <c r="AF14" i="2"/>
  <c r="AE15" i="2"/>
  <c r="AI15" i="1"/>
  <c r="AM14" i="1"/>
  <c r="AN14" i="1"/>
  <c r="AP13" i="1"/>
  <c r="AO13" i="1"/>
  <c r="V18" i="1"/>
  <c r="AB19" i="1" s="1"/>
  <c r="W17" i="1"/>
  <c r="AE17" i="1" s="1"/>
  <c r="U19" i="1"/>
  <c r="AA20" i="1" s="1"/>
  <c r="AD20" i="1" s="1"/>
  <c r="X18" i="1"/>
  <c r="Z16" i="2" l="1"/>
  <c r="AC19" i="1"/>
  <c r="AF19" i="1" s="1"/>
  <c r="AG17" i="1"/>
  <c r="T20" i="1"/>
  <c r="Z20" i="1"/>
  <c r="AL19" i="1"/>
  <c r="S20" i="1"/>
  <c r="Y20" i="1"/>
  <c r="AB16" i="2"/>
  <c r="U20" i="2"/>
  <c r="X19" i="2"/>
  <c r="Y16" i="2"/>
  <c r="AA15" i="2"/>
  <c r="AC15" i="2" s="1"/>
  <c r="AD15" i="2" s="1"/>
  <c r="W17" i="2"/>
  <c r="Z17" i="2" s="1"/>
  <c r="V18" i="2"/>
  <c r="AF15" i="2"/>
  <c r="AG14" i="2"/>
  <c r="AI13" i="2"/>
  <c r="AH13" i="2"/>
  <c r="AE16" i="2"/>
  <c r="AM15" i="1"/>
  <c r="AH17" i="1"/>
  <c r="AJ17" i="1" s="1"/>
  <c r="AK17" i="1" s="1"/>
  <c r="AO14" i="1"/>
  <c r="AP14" i="1"/>
  <c r="AN15" i="1"/>
  <c r="AI16" i="1"/>
  <c r="U20" i="1"/>
  <c r="AA21" i="1" s="1"/>
  <c r="AD21" i="1" s="1"/>
  <c r="X19" i="1"/>
  <c r="W18" i="1"/>
  <c r="AG18" i="1" s="1"/>
  <c r="V19" i="1"/>
  <c r="AB20" i="1" s="1"/>
  <c r="AC20" i="1" l="1"/>
  <c r="AF20" i="1" s="1"/>
  <c r="AL20" i="1" s="1"/>
  <c r="T21" i="1"/>
  <c r="Z21" i="1"/>
  <c r="S21" i="1"/>
  <c r="Y21" i="1"/>
  <c r="AE19" i="1"/>
  <c r="AE18" i="1"/>
  <c r="AH18" i="1" s="1"/>
  <c r="AJ18" i="1" s="1"/>
  <c r="AK18" i="1" s="1"/>
  <c r="AB17" i="2"/>
  <c r="Y17" i="2"/>
  <c r="AA16" i="2"/>
  <c r="AC16" i="2" s="1"/>
  <c r="AD16" i="2" s="1"/>
  <c r="X20" i="2"/>
  <c r="U21" i="2"/>
  <c r="W18" i="2"/>
  <c r="Z18" i="2" s="1"/>
  <c r="V19" i="2"/>
  <c r="AG15" i="2"/>
  <c r="AF16" i="2"/>
  <c r="AH14" i="2"/>
  <c r="AI14" i="2"/>
  <c r="AE17" i="2"/>
  <c r="AO15" i="1"/>
  <c r="AP15" i="1"/>
  <c r="AI17" i="1"/>
  <c r="AM16" i="1"/>
  <c r="AN16" i="1"/>
  <c r="W19" i="1"/>
  <c r="AG19" i="1" s="1"/>
  <c r="V20" i="1"/>
  <c r="AB21" i="1" s="1"/>
  <c r="X20" i="1"/>
  <c r="U21" i="1"/>
  <c r="AA22" i="1" s="1"/>
  <c r="AD22" i="1" s="1"/>
  <c r="AC21" i="1" l="1"/>
  <c r="AF21" i="1" s="1"/>
  <c r="S22" i="1"/>
  <c r="Y22" i="1"/>
  <c r="T22" i="1"/>
  <c r="Z22" i="1"/>
  <c r="AL21" i="1"/>
  <c r="AM17" i="1"/>
  <c r="AB18" i="2"/>
  <c r="Y18" i="2"/>
  <c r="AA17" i="2"/>
  <c r="AC17" i="2" s="1"/>
  <c r="AD17" i="2" s="1"/>
  <c r="X21" i="2"/>
  <c r="U22" i="2"/>
  <c r="W19" i="2"/>
  <c r="Z19" i="2" s="1"/>
  <c r="V20" i="2"/>
  <c r="AF17" i="2"/>
  <c r="AG16" i="2"/>
  <c r="AI15" i="2"/>
  <c r="AH15" i="2"/>
  <c r="AE18" i="2"/>
  <c r="AH19" i="1"/>
  <c r="AJ19" i="1" s="1"/>
  <c r="AK19" i="1" s="1"/>
  <c r="AI18" i="1"/>
  <c r="AN17" i="1"/>
  <c r="AP16" i="1"/>
  <c r="AO16" i="1"/>
  <c r="X21" i="1"/>
  <c r="U22" i="1"/>
  <c r="AA23" i="1" s="1"/>
  <c r="AD23" i="1" s="1"/>
  <c r="V21" i="1"/>
  <c r="AB22" i="1" s="1"/>
  <c r="W20" i="1"/>
  <c r="AG20" i="1" s="1"/>
  <c r="AC22" i="1" l="1"/>
  <c r="AF22" i="1" s="1"/>
  <c r="AL22" i="1" s="1"/>
  <c r="T23" i="1"/>
  <c r="Z23" i="1"/>
  <c r="S23" i="1"/>
  <c r="Y23" i="1"/>
  <c r="AE20" i="1"/>
  <c r="AH20" i="1" s="1"/>
  <c r="AJ20" i="1" s="1"/>
  <c r="AK20" i="1" s="1"/>
  <c r="AB19" i="2"/>
  <c r="W20" i="2"/>
  <c r="Z20" i="2" s="1"/>
  <c r="V21" i="2"/>
  <c r="Y19" i="2"/>
  <c r="AA18" i="2"/>
  <c r="AC18" i="2" s="1"/>
  <c r="AD18" i="2" s="1"/>
  <c r="AF18" i="2"/>
  <c r="AG17" i="2"/>
  <c r="AI16" i="2"/>
  <c r="AH16" i="2"/>
  <c r="U23" i="2"/>
  <c r="X22" i="2"/>
  <c r="AE19" i="2"/>
  <c r="AM18" i="1"/>
  <c r="AO17" i="1"/>
  <c r="AP17" i="1"/>
  <c r="AN18" i="1"/>
  <c r="AI19" i="1"/>
  <c r="V22" i="1"/>
  <c r="AB23" i="1" s="1"/>
  <c r="W21" i="1"/>
  <c r="AG21" i="1" s="1"/>
  <c r="U23" i="1"/>
  <c r="AA24" i="1" s="1"/>
  <c r="AD24" i="1" s="1"/>
  <c r="X22" i="1"/>
  <c r="AC23" i="1" l="1"/>
  <c r="AF23" i="1" s="1"/>
  <c r="S24" i="1"/>
  <c r="Y24" i="1"/>
  <c r="AE21" i="1"/>
  <c r="AH21" i="1" s="1"/>
  <c r="AJ21" i="1" s="1"/>
  <c r="AK21" i="1" s="1"/>
  <c r="T24" i="1"/>
  <c r="Z24" i="1"/>
  <c r="AB20" i="2"/>
  <c r="Y20" i="2"/>
  <c r="AA19" i="2"/>
  <c r="AC19" i="2" s="1"/>
  <c r="AD19" i="2" s="1"/>
  <c r="AI17" i="2"/>
  <c r="AH17" i="2"/>
  <c r="W21" i="2"/>
  <c r="Z21" i="2" s="1"/>
  <c r="V22" i="2"/>
  <c r="AF19" i="2"/>
  <c r="AG18" i="2"/>
  <c r="U24" i="2"/>
  <c r="X23" i="2"/>
  <c r="AE20" i="2"/>
  <c r="AI20" i="1"/>
  <c r="AO18" i="1"/>
  <c r="AP18" i="1"/>
  <c r="AN19" i="1"/>
  <c r="AM19" i="1"/>
  <c r="U24" i="1"/>
  <c r="AA25" i="1" s="1"/>
  <c r="AD25" i="1" s="1"/>
  <c r="X23" i="1"/>
  <c r="W22" i="1"/>
  <c r="AG22" i="1" s="1"/>
  <c r="V23" i="1"/>
  <c r="AB24" i="1" s="1"/>
  <c r="AC24" i="1" l="1"/>
  <c r="AF24" i="1" s="1"/>
  <c r="T25" i="1"/>
  <c r="Z25" i="1"/>
  <c r="S25" i="1"/>
  <c r="Y25" i="1"/>
  <c r="AL24" i="1"/>
  <c r="AL23" i="1"/>
  <c r="AE22" i="1"/>
  <c r="AH22" i="1" s="1"/>
  <c r="AJ22" i="1" s="1"/>
  <c r="AK22" i="1" s="1"/>
  <c r="AB21" i="2"/>
  <c r="AF20" i="2"/>
  <c r="AG19" i="2"/>
  <c r="W22" i="2"/>
  <c r="Z22" i="2" s="1"/>
  <c r="V23" i="2"/>
  <c r="Y21" i="2"/>
  <c r="AA20" i="2"/>
  <c r="AC20" i="2" s="1"/>
  <c r="AD20" i="2" s="1"/>
  <c r="AH18" i="2"/>
  <c r="AI18" i="2"/>
  <c r="X24" i="2"/>
  <c r="U25" i="2"/>
  <c r="AE21" i="2"/>
  <c r="AM20" i="1"/>
  <c r="AO19" i="1"/>
  <c r="AP19" i="1"/>
  <c r="AI21" i="1"/>
  <c r="AN20" i="1"/>
  <c r="W23" i="1"/>
  <c r="AG23" i="1" s="1"/>
  <c r="V24" i="1"/>
  <c r="AB25" i="1" s="1"/>
  <c r="X24" i="1"/>
  <c r="U25" i="1"/>
  <c r="AA26" i="1" s="1"/>
  <c r="AD26" i="1" s="1"/>
  <c r="AC25" i="1" l="1"/>
  <c r="AF25" i="1" s="1"/>
  <c r="S26" i="1"/>
  <c r="Y26" i="1"/>
  <c r="AE23" i="1"/>
  <c r="AH23" i="1" s="1"/>
  <c r="AJ23" i="1" s="1"/>
  <c r="AK23" i="1" s="1"/>
  <c r="AL25" i="1"/>
  <c r="T26" i="1"/>
  <c r="Z26" i="1"/>
  <c r="AB22" i="2"/>
  <c r="W23" i="2"/>
  <c r="Z23" i="2" s="1"/>
  <c r="V24" i="2"/>
  <c r="AI19" i="2"/>
  <c r="AH19" i="2"/>
  <c r="AF21" i="2"/>
  <c r="AG20" i="2"/>
  <c r="Y22" i="2"/>
  <c r="AA21" i="2"/>
  <c r="AC21" i="2" s="1"/>
  <c r="AD21" i="2" s="1"/>
  <c r="U26" i="2"/>
  <c r="X25" i="2"/>
  <c r="AE22" i="2"/>
  <c r="AM21" i="1"/>
  <c r="AN21" i="1"/>
  <c r="AP20" i="1"/>
  <c r="AO20" i="1"/>
  <c r="AI22" i="1"/>
  <c r="X25" i="1"/>
  <c r="U26" i="1"/>
  <c r="AA27" i="1" s="1"/>
  <c r="AD27" i="1" s="1"/>
  <c r="V25" i="1"/>
  <c r="AB26" i="1" s="1"/>
  <c r="W24" i="1"/>
  <c r="AG24" i="1" s="1"/>
  <c r="AC26" i="1" l="1"/>
  <c r="AF26" i="1" s="1"/>
  <c r="AL26" i="1" s="1"/>
  <c r="AE24" i="1"/>
  <c r="T27" i="1"/>
  <c r="Z27" i="1"/>
  <c r="S27" i="1"/>
  <c r="Y27" i="1"/>
  <c r="AB23" i="2"/>
  <c r="AI20" i="2"/>
  <c r="AH20" i="2"/>
  <c r="AF22" i="2"/>
  <c r="AG21" i="2"/>
  <c r="W24" i="2"/>
  <c r="Z24" i="2" s="1"/>
  <c r="V25" i="2"/>
  <c r="U27" i="2"/>
  <c r="X26" i="2"/>
  <c r="Y23" i="2"/>
  <c r="AA22" i="2"/>
  <c r="AC22" i="2" s="1"/>
  <c r="AD22" i="2" s="1"/>
  <c r="AE23" i="2"/>
  <c r="AH24" i="1"/>
  <c r="AJ24" i="1" s="1"/>
  <c r="AK24" i="1" s="1"/>
  <c r="AI23" i="1"/>
  <c r="AN22" i="1"/>
  <c r="AP21" i="1"/>
  <c r="AO21" i="1"/>
  <c r="AM22" i="1"/>
  <c r="V26" i="1"/>
  <c r="AB27" i="1" s="1"/>
  <c r="W25" i="1"/>
  <c r="AG25" i="1" s="1"/>
  <c r="U27" i="1"/>
  <c r="AA28" i="1" s="1"/>
  <c r="AD28" i="1" s="1"/>
  <c r="X26" i="1"/>
  <c r="AE25" i="1" l="1"/>
  <c r="T28" i="1"/>
  <c r="Z28" i="1"/>
  <c r="S28" i="1"/>
  <c r="Y28" i="1"/>
  <c r="AC27" i="1"/>
  <c r="AF27" i="1" s="1"/>
  <c r="AM23" i="1"/>
  <c r="AB24" i="2"/>
  <c r="W25" i="2"/>
  <c r="Z25" i="2" s="1"/>
  <c r="V26" i="2"/>
  <c r="AI21" i="2"/>
  <c r="AH21" i="2"/>
  <c r="Y24" i="2"/>
  <c r="AA23" i="2"/>
  <c r="AC23" i="2" s="1"/>
  <c r="AD23" i="2" s="1"/>
  <c r="AG22" i="2"/>
  <c r="AF23" i="2"/>
  <c r="X27" i="2"/>
  <c r="U28" i="2"/>
  <c r="AE24" i="2"/>
  <c r="AH25" i="1"/>
  <c r="AJ25" i="1" s="1"/>
  <c r="AK25" i="1" s="1"/>
  <c r="AP22" i="1"/>
  <c r="AO22" i="1"/>
  <c r="AN23" i="1"/>
  <c r="AI24" i="1"/>
  <c r="U28" i="1"/>
  <c r="AA29" i="1" s="1"/>
  <c r="AD29" i="1" s="1"/>
  <c r="X27" i="1"/>
  <c r="W26" i="1"/>
  <c r="AG26" i="1" s="1"/>
  <c r="V27" i="1"/>
  <c r="AB28" i="1" s="1"/>
  <c r="AC28" i="1" l="1"/>
  <c r="AF28" i="1" s="1"/>
  <c r="AL27" i="1"/>
  <c r="S29" i="1"/>
  <c r="Y29" i="1"/>
  <c r="T29" i="1"/>
  <c r="Z29" i="1"/>
  <c r="AL28" i="1"/>
  <c r="AE26" i="1"/>
  <c r="AH26" i="1" s="1"/>
  <c r="AJ26" i="1" s="1"/>
  <c r="AK26" i="1" s="1"/>
  <c r="AB25" i="2"/>
  <c r="Y25" i="2"/>
  <c r="AA24" i="2"/>
  <c r="AC24" i="2" s="1"/>
  <c r="AD24" i="2" s="1"/>
  <c r="W26" i="2"/>
  <c r="Z26" i="2" s="1"/>
  <c r="V27" i="2"/>
  <c r="U29" i="2"/>
  <c r="X28" i="2"/>
  <c r="AF24" i="2"/>
  <c r="AG23" i="2"/>
  <c r="AI22" i="2"/>
  <c r="AH22" i="2"/>
  <c r="AE25" i="2"/>
  <c r="AI25" i="1"/>
  <c r="AP23" i="1"/>
  <c r="AO23" i="1"/>
  <c r="AM24" i="1"/>
  <c r="AN24" i="1"/>
  <c r="W27" i="1"/>
  <c r="AG27" i="1" s="1"/>
  <c r="V28" i="1"/>
  <c r="AB29" i="1" s="1"/>
  <c r="X28" i="1"/>
  <c r="U29" i="1"/>
  <c r="AA30" i="1" s="1"/>
  <c r="AD30" i="1" s="1"/>
  <c r="AC29" i="1" l="1"/>
  <c r="AF29" i="1" s="1"/>
  <c r="AL29" i="1" s="1"/>
  <c r="AE27" i="1"/>
  <c r="S30" i="1"/>
  <c r="Y30" i="1"/>
  <c r="T30" i="1"/>
  <c r="Z30" i="1"/>
  <c r="AM25" i="1"/>
  <c r="AB26" i="2"/>
  <c r="U30" i="2"/>
  <c r="X29" i="2"/>
  <c r="Y26" i="2"/>
  <c r="AA25" i="2"/>
  <c r="AC25" i="2" s="1"/>
  <c r="AD25" i="2" s="1"/>
  <c r="AF25" i="2"/>
  <c r="AG24" i="2"/>
  <c r="AH23" i="2"/>
  <c r="AI23" i="2"/>
  <c r="W27" i="2"/>
  <c r="Z27" i="2" s="1"/>
  <c r="V28" i="2"/>
  <c r="AE26" i="2"/>
  <c r="AH27" i="1"/>
  <c r="AJ27" i="1" s="1"/>
  <c r="AK27" i="1" s="1"/>
  <c r="AI26" i="1"/>
  <c r="AN25" i="1"/>
  <c r="AP24" i="1"/>
  <c r="AO24" i="1"/>
  <c r="X29" i="1"/>
  <c r="U30" i="1"/>
  <c r="AA31" i="1" s="1"/>
  <c r="AD31" i="1" s="1"/>
  <c r="V29" i="1"/>
  <c r="AB30" i="1" s="1"/>
  <c r="W28" i="1"/>
  <c r="AG28" i="1" s="1"/>
  <c r="AC30" i="1" l="1"/>
  <c r="AF30" i="1" s="1"/>
  <c r="AL30" i="1" s="1"/>
  <c r="S31" i="1"/>
  <c r="Y31" i="1"/>
  <c r="AE28" i="1"/>
  <c r="AH28" i="1" s="1"/>
  <c r="AJ28" i="1" s="1"/>
  <c r="AK28" i="1" s="1"/>
  <c r="T31" i="1"/>
  <c r="Z31" i="1"/>
  <c r="AE29" i="1"/>
  <c r="AM26" i="1"/>
  <c r="AB27" i="2"/>
  <c r="Y27" i="2"/>
  <c r="AA26" i="2"/>
  <c r="AC26" i="2" s="1"/>
  <c r="AD26" i="2" s="1"/>
  <c r="AI24" i="2"/>
  <c r="AH24" i="2"/>
  <c r="AG25" i="2"/>
  <c r="AF26" i="2"/>
  <c r="U31" i="2"/>
  <c r="X30" i="2"/>
  <c r="AE27" i="2"/>
  <c r="W28" i="2"/>
  <c r="Z28" i="2" s="1"/>
  <c r="V29" i="2"/>
  <c r="AP25" i="1"/>
  <c r="AO25" i="1"/>
  <c r="AN26" i="1"/>
  <c r="AI27" i="1"/>
  <c r="V30" i="1"/>
  <c r="AB31" i="1" s="1"/>
  <c r="W29" i="1"/>
  <c r="AG29" i="1" s="1"/>
  <c r="U31" i="1"/>
  <c r="AA32" i="1" s="1"/>
  <c r="AD32" i="1" s="1"/>
  <c r="X30" i="1"/>
  <c r="T32" i="1" l="1"/>
  <c r="Z32" i="1"/>
  <c r="S32" i="1"/>
  <c r="Y32" i="1"/>
  <c r="AC31" i="1"/>
  <c r="AF31" i="1" s="1"/>
  <c r="AB28" i="2"/>
  <c r="AI25" i="2"/>
  <c r="AH25" i="2"/>
  <c r="W29" i="2"/>
  <c r="Z29" i="2" s="1"/>
  <c r="V30" i="2"/>
  <c r="Y28" i="2"/>
  <c r="AA27" i="2"/>
  <c r="AC27" i="2" s="1"/>
  <c r="AD27" i="2" s="1"/>
  <c r="AF27" i="2"/>
  <c r="AG26" i="2"/>
  <c r="X31" i="2"/>
  <c r="U32" i="2"/>
  <c r="AE28" i="2"/>
  <c r="AH29" i="1"/>
  <c r="AJ29" i="1" s="1"/>
  <c r="AK29" i="1" s="1"/>
  <c r="AI28" i="1"/>
  <c r="AP26" i="1"/>
  <c r="AO26" i="1"/>
  <c r="AN27" i="1"/>
  <c r="AM27" i="1"/>
  <c r="U32" i="1"/>
  <c r="AA33" i="1" s="1"/>
  <c r="AD33" i="1" s="1"/>
  <c r="X31" i="1"/>
  <c r="W30" i="1"/>
  <c r="AG30" i="1" s="1"/>
  <c r="V31" i="1"/>
  <c r="AB32" i="1" s="1"/>
  <c r="AC32" i="1" s="1"/>
  <c r="AF32" i="1" s="1"/>
  <c r="AL31" i="1" l="1"/>
  <c r="AL32" i="1"/>
  <c r="S33" i="1"/>
  <c r="Y33" i="1"/>
  <c r="T33" i="1"/>
  <c r="Z33" i="1"/>
  <c r="AE30" i="1"/>
  <c r="AH30" i="1" s="1"/>
  <c r="AJ30" i="1" s="1"/>
  <c r="AK30" i="1" s="1"/>
  <c r="AM28" i="1"/>
  <c r="AB29" i="2"/>
  <c r="AF28" i="2"/>
  <c r="AG27" i="2"/>
  <c r="Y29" i="2"/>
  <c r="AA28" i="2"/>
  <c r="AC28" i="2" s="1"/>
  <c r="AD28" i="2" s="1"/>
  <c r="W30" i="2"/>
  <c r="Z30" i="2" s="1"/>
  <c r="V31" i="2"/>
  <c r="AI26" i="2"/>
  <c r="AH26" i="2"/>
  <c r="X32" i="2"/>
  <c r="U33" i="2"/>
  <c r="AE29" i="2"/>
  <c r="AI29" i="1"/>
  <c r="AN28" i="1"/>
  <c r="AO27" i="1"/>
  <c r="AP27" i="1"/>
  <c r="W31" i="1"/>
  <c r="AG31" i="1" s="1"/>
  <c r="V32" i="1"/>
  <c r="AB33" i="1" s="1"/>
  <c r="X32" i="1"/>
  <c r="U33" i="1"/>
  <c r="AA34" i="1" s="1"/>
  <c r="AD34" i="1" s="1"/>
  <c r="AC33" i="1" l="1"/>
  <c r="AF33" i="1" s="1"/>
  <c r="AE31" i="1"/>
  <c r="T34" i="1"/>
  <c r="Z34" i="1"/>
  <c r="AL33" i="1"/>
  <c r="S34" i="1"/>
  <c r="Y34" i="1"/>
  <c r="AB30" i="2"/>
  <c r="Y30" i="2"/>
  <c r="AA29" i="2"/>
  <c r="AC29" i="2" s="1"/>
  <c r="AD29" i="2" s="1"/>
  <c r="AH27" i="2"/>
  <c r="AI27" i="2"/>
  <c r="U34" i="2"/>
  <c r="X33" i="2"/>
  <c r="W31" i="2"/>
  <c r="Z31" i="2" s="1"/>
  <c r="V32" i="2"/>
  <c r="AG28" i="2"/>
  <c r="AF29" i="2"/>
  <c r="AE30" i="2"/>
  <c r="AM29" i="1"/>
  <c r="AH31" i="1"/>
  <c r="AJ31" i="1" s="1"/>
  <c r="AK31" i="1" s="1"/>
  <c r="AP28" i="1"/>
  <c r="AO28" i="1"/>
  <c r="AI30" i="1"/>
  <c r="AN29" i="1"/>
  <c r="X33" i="1"/>
  <c r="U34" i="1"/>
  <c r="AA35" i="1" s="1"/>
  <c r="AD35" i="1" s="1"/>
  <c r="V33" i="1"/>
  <c r="AB34" i="1" s="1"/>
  <c r="W32" i="1"/>
  <c r="AG32" i="1" s="1"/>
  <c r="AC34" i="1" l="1"/>
  <c r="AF34" i="1" s="1"/>
  <c r="AL34" i="1" s="1"/>
  <c r="T35" i="1"/>
  <c r="Z35" i="1"/>
  <c r="S35" i="1"/>
  <c r="Y35" i="1"/>
  <c r="AE33" i="1"/>
  <c r="AE32" i="1"/>
  <c r="AH32" i="1" s="1"/>
  <c r="AJ32" i="1" s="1"/>
  <c r="AK32" i="1" s="1"/>
  <c r="AB31" i="2"/>
  <c r="AG29" i="2"/>
  <c r="AF30" i="2"/>
  <c r="X34" i="2"/>
  <c r="U35" i="2"/>
  <c r="Y31" i="2"/>
  <c r="AA30" i="2"/>
  <c r="AC30" i="2" s="1"/>
  <c r="AD30" i="2" s="1"/>
  <c r="W32" i="2"/>
  <c r="Z32" i="2" s="1"/>
  <c r="V33" i="2"/>
  <c r="AE31" i="2"/>
  <c r="AI28" i="2"/>
  <c r="AH28" i="2"/>
  <c r="AM30" i="1"/>
  <c r="AP29" i="1"/>
  <c r="AO29" i="1"/>
  <c r="AN30" i="1"/>
  <c r="AI31" i="1"/>
  <c r="V34" i="1"/>
  <c r="AB35" i="1" s="1"/>
  <c r="W33" i="1"/>
  <c r="AG33" i="1" s="1"/>
  <c r="U35" i="1"/>
  <c r="AA36" i="1" s="1"/>
  <c r="AD36" i="1" s="1"/>
  <c r="X34" i="1"/>
  <c r="T36" i="1" l="1"/>
  <c r="Z36" i="1"/>
  <c r="S36" i="1"/>
  <c r="Y36" i="1"/>
  <c r="AC35" i="1"/>
  <c r="AF35" i="1" s="1"/>
  <c r="AB32" i="2"/>
  <c r="AF31" i="2"/>
  <c r="AG30" i="2"/>
  <c r="AH29" i="2"/>
  <c r="AI29" i="2"/>
  <c r="X35" i="2"/>
  <c r="U36" i="2"/>
  <c r="W33" i="2"/>
  <c r="Z33" i="2" s="1"/>
  <c r="V34" i="2"/>
  <c r="Y32" i="2"/>
  <c r="AA31" i="2"/>
  <c r="AC31" i="2" s="1"/>
  <c r="AD31" i="2" s="1"/>
  <c r="AE32" i="2"/>
  <c r="AH33" i="1"/>
  <c r="AJ33" i="1" s="1"/>
  <c r="AK33" i="1" s="1"/>
  <c r="AP30" i="1"/>
  <c r="AO30" i="1"/>
  <c r="AI32" i="1"/>
  <c r="AN31" i="1"/>
  <c r="AM31" i="1"/>
  <c r="X35" i="1"/>
  <c r="U36" i="1"/>
  <c r="AA37" i="1" s="1"/>
  <c r="AD37" i="1" s="1"/>
  <c r="W34" i="1"/>
  <c r="AG34" i="1" s="1"/>
  <c r="V35" i="1"/>
  <c r="AB36" i="1" s="1"/>
  <c r="AC36" i="1" s="1"/>
  <c r="AF36" i="1" s="1"/>
  <c r="AL35" i="1" l="1"/>
  <c r="AL36" i="1"/>
  <c r="S37" i="1"/>
  <c r="Y37" i="1"/>
  <c r="T37" i="1"/>
  <c r="Z37" i="1"/>
  <c r="AE34" i="1"/>
  <c r="AH34" i="1" s="1"/>
  <c r="AJ34" i="1" s="1"/>
  <c r="AK34" i="1" s="1"/>
  <c r="AM32" i="1"/>
  <c r="AB33" i="2"/>
  <c r="AH30" i="2"/>
  <c r="AI30" i="2"/>
  <c r="Y33" i="2"/>
  <c r="AA32" i="2"/>
  <c r="AC32" i="2" s="1"/>
  <c r="AD32" i="2" s="1"/>
  <c r="U37" i="2"/>
  <c r="X36" i="2"/>
  <c r="AF32" i="2"/>
  <c r="AG31" i="2"/>
  <c r="W34" i="2"/>
  <c r="Z34" i="2" s="1"/>
  <c r="V35" i="2"/>
  <c r="AE33" i="2"/>
  <c r="AI33" i="1"/>
  <c r="AN32" i="1"/>
  <c r="AP31" i="1"/>
  <c r="AO31" i="1"/>
  <c r="V36" i="1"/>
  <c r="AB37" i="1" s="1"/>
  <c r="W35" i="1"/>
  <c r="AE35" i="1" s="1"/>
  <c r="X36" i="1"/>
  <c r="U37" i="1"/>
  <c r="AA38" i="1" s="1"/>
  <c r="AD38" i="1" s="1"/>
  <c r="AC37" i="1" l="1"/>
  <c r="AF37" i="1" s="1"/>
  <c r="T38" i="1"/>
  <c r="Z38" i="1"/>
  <c r="S38" i="1"/>
  <c r="Y38" i="1"/>
  <c r="AG35" i="1"/>
  <c r="AL37" i="1"/>
  <c r="AM33" i="1"/>
  <c r="AB34" i="2"/>
  <c r="AF33" i="2"/>
  <c r="AG32" i="2"/>
  <c r="Y34" i="2"/>
  <c r="AA33" i="2"/>
  <c r="AC33" i="2" s="1"/>
  <c r="AD33" i="2" s="1"/>
  <c r="AI31" i="2"/>
  <c r="AH31" i="2"/>
  <c r="X37" i="2"/>
  <c r="U38" i="2"/>
  <c r="W35" i="2"/>
  <c r="Z35" i="2" s="1"/>
  <c r="V36" i="2"/>
  <c r="AE34" i="2"/>
  <c r="AH35" i="1"/>
  <c r="AJ35" i="1" s="1"/>
  <c r="AK35" i="1" s="1"/>
  <c r="AP32" i="1"/>
  <c r="AO32" i="1"/>
  <c r="AI34" i="1"/>
  <c r="AN33" i="1"/>
  <c r="X37" i="1"/>
  <c r="U38" i="1"/>
  <c r="AA39" i="1" s="1"/>
  <c r="AD39" i="1" s="1"/>
  <c r="V37" i="1"/>
  <c r="AB38" i="1" s="1"/>
  <c r="AC38" i="1" s="1"/>
  <c r="AF38" i="1" s="1"/>
  <c r="W36" i="1"/>
  <c r="AG36" i="1" s="1"/>
  <c r="S39" i="1" l="1"/>
  <c r="Y39" i="1"/>
  <c r="AL38" i="1"/>
  <c r="AE36" i="1"/>
  <c r="AH36" i="1" s="1"/>
  <c r="AJ36" i="1" s="1"/>
  <c r="AK36" i="1" s="1"/>
  <c r="T39" i="1"/>
  <c r="Z39" i="1"/>
  <c r="AB35" i="2"/>
  <c r="Y35" i="2"/>
  <c r="AA34" i="2"/>
  <c r="AC34" i="2" s="1"/>
  <c r="AD34" i="2" s="1"/>
  <c r="AH32" i="2"/>
  <c r="AI32" i="2"/>
  <c r="W36" i="2"/>
  <c r="Z36" i="2" s="1"/>
  <c r="V37" i="2"/>
  <c r="AG33" i="2"/>
  <c r="AF34" i="2"/>
  <c r="U39" i="2"/>
  <c r="X38" i="2"/>
  <c r="AE35" i="2"/>
  <c r="AM34" i="1"/>
  <c r="AI35" i="1"/>
  <c r="AP33" i="1"/>
  <c r="AO33" i="1"/>
  <c r="AN34" i="1"/>
  <c r="V38" i="1"/>
  <c r="AB39" i="1" s="1"/>
  <c r="W37" i="1"/>
  <c r="AG37" i="1" s="1"/>
  <c r="U39" i="1"/>
  <c r="AA40" i="1" s="1"/>
  <c r="AD40" i="1" s="1"/>
  <c r="X38" i="1"/>
  <c r="AE37" i="1" l="1"/>
  <c r="T40" i="1"/>
  <c r="Z40" i="1"/>
  <c r="AC39" i="1"/>
  <c r="AF39" i="1" s="1"/>
  <c r="S40" i="1"/>
  <c r="Y40" i="1"/>
  <c r="AB36" i="2"/>
  <c r="W37" i="2"/>
  <c r="Z37" i="2" s="1"/>
  <c r="V38" i="2"/>
  <c r="Y36" i="2"/>
  <c r="AA35" i="2"/>
  <c r="AC35" i="2" s="1"/>
  <c r="AD35" i="2" s="1"/>
  <c r="AF35" i="2"/>
  <c r="AG34" i="2"/>
  <c r="U40" i="2"/>
  <c r="X39" i="2"/>
  <c r="AI33" i="2"/>
  <c r="AH33" i="2"/>
  <c r="AE36" i="2"/>
  <c r="AM35" i="1"/>
  <c r="AH37" i="1"/>
  <c r="AJ37" i="1" s="1"/>
  <c r="AK37" i="1" s="1"/>
  <c r="AP34" i="1"/>
  <c r="AO34" i="1"/>
  <c r="AN35" i="1"/>
  <c r="AI36" i="1"/>
  <c r="X39" i="1"/>
  <c r="U40" i="1"/>
  <c r="AA41" i="1" s="1"/>
  <c r="AD41" i="1" s="1"/>
  <c r="W38" i="1"/>
  <c r="AG38" i="1" s="1"/>
  <c r="V39" i="1"/>
  <c r="AB40" i="1" s="1"/>
  <c r="AC40" i="1" l="1"/>
  <c r="AF40" i="1" s="1"/>
  <c r="S41" i="1"/>
  <c r="Y41" i="1"/>
  <c r="AL39" i="1"/>
  <c r="AE38" i="1"/>
  <c r="AH38" i="1" s="1"/>
  <c r="AJ38" i="1" s="1"/>
  <c r="AK38" i="1" s="1"/>
  <c r="AL40" i="1"/>
  <c r="T41" i="1"/>
  <c r="Z41" i="1"/>
  <c r="AB37" i="2"/>
  <c r="Y37" i="2"/>
  <c r="AA36" i="2"/>
  <c r="AC36" i="2" s="1"/>
  <c r="AD36" i="2" s="1"/>
  <c r="AI34" i="2"/>
  <c r="AH34" i="2"/>
  <c r="W38" i="2"/>
  <c r="Z38" i="2" s="1"/>
  <c r="V39" i="2"/>
  <c r="AF36" i="2"/>
  <c r="AG35" i="2"/>
  <c r="X40" i="2"/>
  <c r="U41" i="2"/>
  <c r="AE37" i="2"/>
  <c r="AP35" i="1"/>
  <c r="AO35" i="1"/>
  <c r="AI37" i="1"/>
  <c r="AN36" i="1"/>
  <c r="AM36" i="1"/>
  <c r="V40" i="1"/>
  <c r="AB41" i="1" s="1"/>
  <c r="W39" i="1"/>
  <c r="AG39" i="1" s="1"/>
  <c r="X40" i="1"/>
  <c r="U41" i="1"/>
  <c r="AA42" i="1" s="1"/>
  <c r="AD42" i="1" s="1"/>
  <c r="AC41" i="1" l="1"/>
  <c r="AF41" i="1" s="1"/>
  <c r="AE39" i="1"/>
  <c r="AH39" i="1" s="1"/>
  <c r="AJ39" i="1" s="1"/>
  <c r="AK39" i="1" s="1"/>
  <c r="AL41" i="1"/>
  <c r="T42" i="1"/>
  <c r="Z42" i="1"/>
  <c r="S42" i="1"/>
  <c r="Y42" i="1"/>
  <c r="AM37" i="1"/>
  <c r="AB38" i="2"/>
  <c r="Y38" i="2"/>
  <c r="AA37" i="2"/>
  <c r="AC37" i="2" s="1"/>
  <c r="AD37" i="2" s="1"/>
  <c r="U42" i="2"/>
  <c r="X41" i="2"/>
  <c r="AI35" i="2"/>
  <c r="AH35" i="2"/>
  <c r="W39" i="2"/>
  <c r="Z39" i="2" s="1"/>
  <c r="V40" i="2"/>
  <c r="AG36" i="2"/>
  <c r="AF37" i="2"/>
  <c r="AE38" i="2"/>
  <c r="AI38" i="1"/>
  <c r="AN37" i="1"/>
  <c r="AO36" i="1"/>
  <c r="AP36" i="1"/>
  <c r="X41" i="1"/>
  <c r="U42" i="1"/>
  <c r="AA43" i="1" s="1"/>
  <c r="AD43" i="1" s="1"/>
  <c r="V41" i="1"/>
  <c r="AB42" i="1" s="1"/>
  <c r="W40" i="1"/>
  <c r="AG40" i="1" s="1"/>
  <c r="AC42" i="1" l="1"/>
  <c r="AF42" i="1" s="1"/>
  <c r="AL42" i="1" s="1"/>
  <c r="S43" i="1"/>
  <c r="Y43" i="1"/>
  <c r="AE40" i="1"/>
  <c r="AH40" i="1" s="1"/>
  <c r="AJ40" i="1" s="1"/>
  <c r="AK40" i="1" s="1"/>
  <c r="T43" i="1"/>
  <c r="Z43" i="1"/>
  <c r="AB39" i="2"/>
  <c r="U43" i="2"/>
  <c r="X42" i="2"/>
  <c r="AF38" i="2"/>
  <c r="AG37" i="2"/>
  <c r="Y39" i="2"/>
  <c r="AA38" i="2"/>
  <c r="AC38" i="2" s="1"/>
  <c r="AD38" i="2" s="1"/>
  <c r="W40" i="2"/>
  <c r="Z40" i="2" s="1"/>
  <c r="V41" i="2"/>
  <c r="AI36" i="2"/>
  <c r="AH36" i="2"/>
  <c r="AE39" i="2"/>
  <c r="AM38" i="1"/>
  <c r="AP37" i="1"/>
  <c r="AO37" i="1"/>
  <c r="AN38" i="1"/>
  <c r="AI39" i="1"/>
  <c r="V42" i="1"/>
  <c r="AB43" i="1" s="1"/>
  <c r="W41" i="1"/>
  <c r="AG41" i="1" s="1"/>
  <c r="U43" i="1"/>
  <c r="AA44" i="1" s="1"/>
  <c r="AD44" i="1" s="1"/>
  <c r="X42" i="1"/>
  <c r="T44" i="1" l="1"/>
  <c r="Z44" i="1"/>
  <c r="AE41" i="1"/>
  <c r="AH41" i="1" s="1"/>
  <c r="AJ41" i="1" s="1"/>
  <c r="AK41" i="1" s="1"/>
  <c r="AC43" i="1"/>
  <c r="AF43" i="1" s="1"/>
  <c r="S44" i="1"/>
  <c r="Y44" i="1"/>
  <c r="AB40" i="2"/>
  <c r="AF39" i="2"/>
  <c r="AG38" i="2"/>
  <c r="X43" i="2"/>
  <c r="U44" i="2"/>
  <c r="Y40" i="2"/>
  <c r="AA39" i="2"/>
  <c r="AC39" i="2" s="1"/>
  <c r="AD39" i="2" s="1"/>
  <c r="W41" i="2"/>
  <c r="Z41" i="2" s="1"/>
  <c r="V42" i="2"/>
  <c r="AI37" i="2"/>
  <c r="AH37" i="2"/>
  <c r="AE40" i="2"/>
  <c r="AN39" i="1"/>
  <c r="AP38" i="1"/>
  <c r="AO38" i="1"/>
  <c r="AM39" i="1"/>
  <c r="AI40" i="1"/>
  <c r="X43" i="1"/>
  <c r="U44" i="1"/>
  <c r="AA45" i="1" s="1"/>
  <c r="AD45" i="1" s="1"/>
  <c r="W42" i="1"/>
  <c r="AG42" i="1" s="1"/>
  <c r="V43" i="1"/>
  <c r="AB44" i="1" s="1"/>
  <c r="AC44" i="1" l="1"/>
  <c r="AF44" i="1" s="1"/>
  <c r="S45" i="1"/>
  <c r="Y45" i="1"/>
  <c r="AL43" i="1"/>
  <c r="AL44" i="1"/>
  <c r="T45" i="1"/>
  <c r="Z45" i="1"/>
  <c r="AE42" i="1"/>
  <c r="AH42" i="1" s="1"/>
  <c r="AJ42" i="1" s="1"/>
  <c r="AK42" i="1" s="1"/>
  <c r="AB41" i="2"/>
  <c r="AH38" i="2"/>
  <c r="AI38" i="2"/>
  <c r="AF40" i="2"/>
  <c r="AG39" i="2"/>
  <c r="X44" i="2"/>
  <c r="U45" i="2"/>
  <c r="W42" i="2"/>
  <c r="Z42" i="2" s="1"/>
  <c r="V43" i="2"/>
  <c r="Y41" i="2"/>
  <c r="AA40" i="2"/>
  <c r="AC40" i="2" s="1"/>
  <c r="AD40" i="2" s="1"/>
  <c r="AE41" i="2"/>
  <c r="AM40" i="1"/>
  <c r="AI41" i="1"/>
  <c r="AO39" i="1"/>
  <c r="AP39" i="1"/>
  <c r="AN40" i="1"/>
  <c r="X44" i="1"/>
  <c r="U45" i="1"/>
  <c r="AA46" i="1" s="1"/>
  <c r="AD46" i="1" s="1"/>
  <c r="V44" i="1"/>
  <c r="AB45" i="1" s="1"/>
  <c r="W43" i="1"/>
  <c r="AE43" i="1" s="1"/>
  <c r="AC45" i="1" l="1"/>
  <c r="AF45" i="1" s="1"/>
  <c r="AL45" i="1" s="1"/>
  <c r="T46" i="1"/>
  <c r="Z46" i="1"/>
  <c r="AG43" i="1"/>
  <c r="S46" i="1"/>
  <c r="Y46" i="1"/>
  <c r="AM41" i="1"/>
  <c r="AB42" i="2"/>
  <c r="U46" i="2"/>
  <c r="X45" i="2"/>
  <c r="AG40" i="2"/>
  <c r="AF41" i="2"/>
  <c r="Y42" i="2"/>
  <c r="AA41" i="2"/>
  <c r="AC41" i="2" s="1"/>
  <c r="AD41" i="2" s="1"/>
  <c r="AI39" i="2"/>
  <c r="AH39" i="2"/>
  <c r="W43" i="2"/>
  <c r="Z43" i="2" s="1"/>
  <c r="V44" i="2"/>
  <c r="AE42" i="2"/>
  <c r="AH43" i="1"/>
  <c r="AJ43" i="1" s="1"/>
  <c r="AK43" i="1" s="1"/>
  <c r="AO40" i="1"/>
  <c r="AP40" i="1"/>
  <c r="AN41" i="1"/>
  <c r="AI42" i="1"/>
  <c r="V45" i="1"/>
  <c r="AB46" i="1" s="1"/>
  <c r="W44" i="1"/>
  <c r="AG44" i="1" s="1"/>
  <c r="X45" i="1"/>
  <c r="U46" i="1"/>
  <c r="AA47" i="1" s="1"/>
  <c r="AD47" i="1" s="1"/>
  <c r="AE44" i="1" l="1"/>
  <c r="T47" i="1"/>
  <c r="Z47" i="1"/>
  <c r="S47" i="1"/>
  <c r="Y47" i="1"/>
  <c r="AC46" i="1"/>
  <c r="AF46" i="1" s="1"/>
  <c r="AB43" i="2"/>
  <c r="AF42" i="2"/>
  <c r="AG41" i="2"/>
  <c r="AI40" i="2"/>
  <c r="AH40" i="2"/>
  <c r="U47" i="2"/>
  <c r="X46" i="2"/>
  <c r="W44" i="2"/>
  <c r="Z44" i="2" s="1"/>
  <c r="V45" i="2"/>
  <c r="Y43" i="2"/>
  <c r="AA42" i="2"/>
  <c r="AC42" i="2" s="1"/>
  <c r="AD42" i="2" s="1"/>
  <c r="AE43" i="2"/>
  <c r="AH44" i="1"/>
  <c r="AJ44" i="1" s="1"/>
  <c r="AK44" i="1" s="1"/>
  <c r="AM42" i="1"/>
  <c r="AI43" i="1"/>
  <c r="AO41" i="1"/>
  <c r="AP41" i="1"/>
  <c r="AN42" i="1"/>
  <c r="U47" i="1"/>
  <c r="AA48" i="1" s="1"/>
  <c r="AD48" i="1" s="1"/>
  <c r="X46" i="1"/>
  <c r="V46" i="1"/>
  <c r="AB47" i="1" s="1"/>
  <c r="W45" i="1"/>
  <c r="AG45" i="1" s="1"/>
  <c r="AC47" i="1" l="1"/>
  <c r="AF47" i="1" s="1"/>
  <c r="AL46" i="1"/>
  <c r="S48" i="1"/>
  <c r="Y48" i="1"/>
  <c r="T48" i="1"/>
  <c r="Z48" i="1"/>
  <c r="AL47" i="1"/>
  <c r="AE45" i="1"/>
  <c r="AH45" i="1" s="1"/>
  <c r="AJ45" i="1" s="1"/>
  <c r="AK45" i="1" s="1"/>
  <c r="AM43" i="1"/>
  <c r="AB44" i="2"/>
  <c r="X47" i="2"/>
  <c r="U48" i="2"/>
  <c r="AI41" i="2"/>
  <c r="AH41" i="2"/>
  <c r="AG42" i="2"/>
  <c r="AF43" i="2"/>
  <c r="W45" i="2"/>
  <c r="Z45" i="2" s="1"/>
  <c r="V46" i="2"/>
  <c r="Y44" i="2"/>
  <c r="AA43" i="2"/>
  <c r="AC43" i="2" s="1"/>
  <c r="AD43" i="2" s="1"/>
  <c r="AE44" i="2"/>
  <c r="AI44" i="1"/>
  <c r="AN43" i="1"/>
  <c r="AP42" i="1"/>
  <c r="AO42" i="1"/>
  <c r="W46" i="1"/>
  <c r="AG46" i="1" s="1"/>
  <c r="V47" i="1"/>
  <c r="AB48" i="1" s="1"/>
  <c r="X47" i="1"/>
  <c r="U48" i="1"/>
  <c r="AA49" i="1" s="1"/>
  <c r="AD49" i="1" s="1"/>
  <c r="AC48" i="1" l="1"/>
  <c r="AF48" i="1" s="1"/>
  <c r="AL48" i="1" s="1"/>
  <c r="AE46" i="1"/>
  <c r="S49" i="1"/>
  <c r="Y49" i="1"/>
  <c r="T49" i="1"/>
  <c r="Z49" i="1"/>
  <c r="AM44" i="1"/>
  <c r="AB45" i="2"/>
  <c r="AH42" i="2"/>
  <c r="AI42" i="2"/>
  <c r="X48" i="2"/>
  <c r="U49" i="2"/>
  <c r="AF44" i="2"/>
  <c r="AG43" i="2"/>
  <c r="W46" i="2"/>
  <c r="Z46" i="2" s="1"/>
  <c r="V47" i="2"/>
  <c r="Y45" i="2"/>
  <c r="AA44" i="2"/>
  <c r="AC44" i="2" s="1"/>
  <c r="AD44" i="2" s="1"/>
  <c r="AE45" i="2"/>
  <c r="AH46" i="1"/>
  <c r="AJ46" i="1" s="1"/>
  <c r="AK46" i="1" s="1"/>
  <c r="AP43" i="1"/>
  <c r="AO43" i="1"/>
  <c r="AN44" i="1"/>
  <c r="AI45" i="1"/>
  <c r="X48" i="1"/>
  <c r="U49" i="1"/>
  <c r="AA50" i="1" s="1"/>
  <c r="AD50" i="1" s="1"/>
  <c r="V48" i="1"/>
  <c r="AB49" i="1" s="1"/>
  <c r="W47" i="1"/>
  <c r="AG47" i="1" s="1"/>
  <c r="AC49" i="1" l="1"/>
  <c r="AF49" i="1" s="1"/>
  <c r="AL49" i="1" s="1"/>
  <c r="T50" i="1"/>
  <c r="Z50" i="1"/>
  <c r="S50" i="1"/>
  <c r="Y50" i="1"/>
  <c r="AE47" i="1"/>
  <c r="AH47" i="1" s="1"/>
  <c r="AJ47" i="1" s="1"/>
  <c r="AK47" i="1" s="1"/>
  <c r="AE48" i="1"/>
  <c r="AB46" i="2"/>
  <c r="AG44" i="2"/>
  <c r="AF45" i="2"/>
  <c r="AH43" i="2"/>
  <c r="AI43" i="2"/>
  <c r="Y46" i="2"/>
  <c r="AA45" i="2"/>
  <c r="AC45" i="2" s="1"/>
  <c r="AD45" i="2" s="1"/>
  <c r="U50" i="2"/>
  <c r="X49" i="2"/>
  <c r="W47" i="2"/>
  <c r="Z47" i="2" s="1"/>
  <c r="V48" i="2"/>
  <c r="AE46" i="2"/>
  <c r="AI46" i="1"/>
  <c r="AO44" i="1"/>
  <c r="AP44" i="1"/>
  <c r="AM45" i="1"/>
  <c r="AN45" i="1"/>
  <c r="V49" i="1"/>
  <c r="AB50" i="1" s="1"/>
  <c r="W48" i="1"/>
  <c r="AG48" i="1" s="1"/>
  <c r="X49" i="1"/>
  <c r="U50" i="1"/>
  <c r="AA51" i="1" s="1"/>
  <c r="AD51" i="1" s="1"/>
  <c r="S51" i="1" l="1"/>
  <c r="Y51" i="1"/>
  <c r="T51" i="1"/>
  <c r="Z51" i="1"/>
  <c r="AC50" i="1"/>
  <c r="AF50" i="1" s="1"/>
  <c r="AB47" i="2"/>
  <c r="Y47" i="2"/>
  <c r="AA46" i="2"/>
  <c r="AC46" i="2" s="1"/>
  <c r="AD46" i="2" s="1"/>
  <c r="AI44" i="2"/>
  <c r="AH44" i="2"/>
  <c r="W48" i="2"/>
  <c r="Z48" i="2" s="1"/>
  <c r="V49" i="2"/>
  <c r="AF46" i="2"/>
  <c r="AG45" i="2"/>
  <c r="U51" i="2"/>
  <c r="X50" i="2"/>
  <c r="AE47" i="2"/>
  <c r="AH48" i="1"/>
  <c r="AJ48" i="1" s="1"/>
  <c r="AK48" i="1" s="1"/>
  <c r="AO45" i="1"/>
  <c r="AP45" i="1"/>
  <c r="AI47" i="1"/>
  <c r="AN46" i="1"/>
  <c r="AM46" i="1"/>
  <c r="U51" i="1"/>
  <c r="AA52" i="1" s="1"/>
  <c r="AD52" i="1" s="1"/>
  <c r="X50" i="1"/>
  <c r="V50" i="1"/>
  <c r="AB51" i="1" s="1"/>
  <c r="W49" i="1"/>
  <c r="AG49" i="1" s="1"/>
  <c r="AC51" i="1" l="1"/>
  <c r="AF51" i="1" s="1"/>
  <c r="AL50" i="1"/>
  <c r="T52" i="1"/>
  <c r="Z52" i="1"/>
  <c r="S52" i="1"/>
  <c r="Y52" i="1"/>
  <c r="AL51" i="1"/>
  <c r="AE49" i="1"/>
  <c r="AH49" i="1" s="1"/>
  <c r="AJ49" i="1" s="1"/>
  <c r="AK49" i="1" s="1"/>
  <c r="AM47" i="1"/>
  <c r="AB48" i="2"/>
  <c r="AF47" i="2"/>
  <c r="AG46" i="2"/>
  <c r="W49" i="2"/>
  <c r="Z49" i="2" s="1"/>
  <c r="V50" i="2"/>
  <c r="Y48" i="2"/>
  <c r="AA47" i="2"/>
  <c r="AC47" i="2" s="1"/>
  <c r="AD47" i="2" s="1"/>
  <c r="AI45" i="2"/>
  <c r="AH45" i="2"/>
  <c r="U52" i="2"/>
  <c r="X51" i="2"/>
  <c r="AE48" i="2"/>
  <c r="AN47" i="1"/>
  <c r="AP46" i="1"/>
  <c r="AO46" i="1"/>
  <c r="AI48" i="1"/>
  <c r="W50" i="1"/>
  <c r="AG50" i="1" s="1"/>
  <c r="V51" i="1"/>
  <c r="AB52" i="1" s="1"/>
  <c r="X51" i="1"/>
  <c r="U52" i="1"/>
  <c r="AA53" i="1" s="1"/>
  <c r="AD53" i="1" s="1"/>
  <c r="AC52" i="1" l="1"/>
  <c r="AF52" i="1" s="1"/>
  <c r="AL52" i="1" s="1"/>
  <c r="AE50" i="1"/>
  <c r="AH50" i="1" s="1"/>
  <c r="AJ50" i="1" s="1"/>
  <c r="AK50" i="1" s="1"/>
  <c r="T53" i="1"/>
  <c r="Z53" i="1"/>
  <c r="S53" i="1"/>
  <c r="Y53" i="1"/>
  <c r="AB49" i="2"/>
  <c r="AG47" i="2"/>
  <c r="AF48" i="2"/>
  <c r="AH46" i="2"/>
  <c r="AI46" i="2"/>
  <c r="W50" i="2"/>
  <c r="Z50" i="2" s="1"/>
  <c r="V51" i="2"/>
  <c r="Y49" i="2"/>
  <c r="AA48" i="2"/>
  <c r="AC48" i="2" s="1"/>
  <c r="AD48" i="2" s="1"/>
  <c r="X52" i="2"/>
  <c r="U53" i="2"/>
  <c r="AE49" i="2"/>
  <c r="AI49" i="1"/>
  <c r="AM48" i="1"/>
  <c r="AO47" i="1"/>
  <c r="AP47" i="1"/>
  <c r="AN48" i="1"/>
  <c r="X52" i="1"/>
  <c r="U53" i="1"/>
  <c r="AA54" i="1" s="1"/>
  <c r="AD54" i="1" s="1"/>
  <c r="V52" i="1"/>
  <c r="AB53" i="1" s="1"/>
  <c r="W51" i="1"/>
  <c r="AG51" i="1" s="1"/>
  <c r="AC53" i="1" l="1"/>
  <c r="AF53" i="1" s="1"/>
  <c r="S54" i="1"/>
  <c r="Y54" i="1"/>
  <c r="AL53" i="1"/>
  <c r="T54" i="1"/>
  <c r="Z54" i="1"/>
  <c r="AE51" i="1"/>
  <c r="AH51" i="1" s="1"/>
  <c r="AJ51" i="1" s="1"/>
  <c r="AK51" i="1" s="1"/>
  <c r="AE52" i="1"/>
  <c r="AM49" i="1"/>
  <c r="AB50" i="2"/>
  <c r="W51" i="2"/>
  <c r="Z51" i="2" s="1"/>
  <c r="V52" i="2"/>
  <c r="AF49" i="2"/>
  <c r="AG48" i="2"/>
  <c r="AI47" i="2"/>
  <c r="AH47" i="2"/>
  <c r="X53" i="2"/>
  <c r="U54" i="2"/>
  <c r="Y50" i="2"/>
  <c r="AA49" i="2"/>
  <c r="AC49" i="2" s="1"/>
  <c r="AD49" i="2" s="1"/>
  <c r="AE50" i="2"/>
  <c r="AO48" i="1"/>
  <c r="AP48" i="1"/>
  <c r="AN49" i="1"/>
  <c r="AI50" i="1"/>
  <c r="V53" i="1"/>
  <c r="AB54" i="1" s="1"/>
  <c r="W52" i="1"/>
  <c r="AG52" i="1" s="1"/>
  <c r="X53" i="1"/>
  <c r="U54" i="1"/>
  <c r="AA55" i="1" s="1"/>
  <c r="AD55" i="1" s="1"/>
  <c r="AC54" i="1" l="1"/>
  <c r="AF54" i="1" s="1"/>
  <c r="AL54" i="1" s="1"/>
  <c r="T55" i="1"/>
  <c r="Z55" i="1"/>
  <c r="S55" i="1"/>
  <c r="Y55" i="1"/>
  <c r="AB51" i="2"/>
  <c r="AI48" i="2"/>
  <c r="AH48" i="2"/>
  <c r="W52" i="2"/>
  <c r="Z52" i="2" s="1"/>
  <c r="V53" i="2"/>
  <c r="AF50" i="2"/>
  <c r="AG49" i="2"/>
  <c r="U55" i="2"/>
  <c r="X54" i="2"/>
  <c r="Y51" i="2"/>
  <c r="AA50" i="2"/>
  <c r="AC50" i="2" s="1"/>
  <c r="AD50" i="2" s="1"/>
  <c r="AE51" i="2"/>
  <c r="AH52" i="1"/>
  <c r="AJ52" i="1" s="1"/>
  <c r="AK52" i="1" s="1"/>
  <c r="AI51" i="1"/>
  <c r="AP49" i="1"/>
  <c r="AO49" i="1"/>
  <c r="AM50" i="1"/>
  <c r="AN50" i="1"/>
  <c r="U55" i="1"/>
  <c r="AA56" i="1" s="1"/>
  <c r="AD56" i="1" s="1"/>
  <c r="X54" i="1"/>
  <c r="V54" i="1"/>
  <c r="AB55" i="1" s="1"/>
  <c r="W53" i="1"/>
  <c r="AG53" i="1" s="1"/>
  <c r="AC55" i="1" l="1"/>
  <c r="AF55" i="1" s="1"/>
  <c r="AL55" i="1" s="1"/>
  <c r="T56" i="1"/>
  <c r="Z56" i="1"/>
  <c r="S56" i="1"/>
  <c r="Y56" i="1"/>
  <c r="AE54" i="1"/>
  <c r="AE53" i="1"/>
  <c r="AH53" i="1" s="1"/>
  <c r="AJ53" i="1" s="1"/>
  <c r="AK53" i="1" s="1"/>
  <c r="AB52" i="2"/>
  <c r="AF51" i="2"/>
  <c r="AG50" i="2"/>
  <c r="AI49" i="2"/>
  <c r="AH49" i="2"/>
  <c r="Y52" i="2"/>
  <c r="AA51" i="2"/>
  <c r="AC51" i="2" s="1"/>
  <c r="AD51" i="2" s="1"/>
  <c r="W53" i="2"/>
  <c r="Z53" i="2" s="1"/>
  <c r="V54" i="2"/>
  <c r="U56" i="2"/>
  <c r="X55" i="2"/>
  <c r="AE52" i="2"/>
  <c r="AP50" i="1"/>
  <c r="AO50" i="1"/>
  <c r="AI52" i="1"/>
  <c r="AN51" i="1"/>
  <c r="AM51" i="1"/>
  <c r="W54" i="1"/>
  <c r="AG54" i="1" s="1"/>
  <c r="V55" i="1"/>
  <c r="AB56" i="1" s="1"/>
  <c r="X55" i="1"/>
  <c r="U56" i="1"/>
  <c r="AA57" i="1" s="1"/>
  <c r="AD57" i="1" s="1"/>
  <c r="AC56" i="1" l="1"/>
  <c r="AF56" i="1" s="1"/>
  <c r="AL56" i="1" s="1"/>
  <c r="S57" i="1"/>
  <c r="Y57" i="1"/>
  <c r="T57" i="1"/>
  <c r="Z57" i="1"/>
  <c r="AB53" i="2"/>
  <c r="AI50" i="2"/>
  <c r="AH50" i="2"/>
  <c r="U57" i="2"/>
  <c r="X56" i="2"/>
  <c r="AF52" i="2"/>
  <c r="AG51" i="2"/>
  <c r="W54" i="2"/>
  <c r="Z54" i="2" s="1"/>
  <c r="V55" i="2"/>
  <c r="Y53" i="2"/>
  <c r="AA52" i="2"/>
  <c r="AC52" i="2" s="1"/>
  <c r="AD52" i="2" s="1"/>
  <c r="AE53" i="2"/>
  <c r="AM52" i="1"/>
  <c r="AH54" i="1"/>
  <c r="AJ54" i="1" s="1"/>
  <c r="AK54" i="1" s="1"/>
  <c r="AN52" i="1"/>
  <c r="AI53" i="1"/>
  <c r="AP51" i="1"/>
  <c r="AO51" i="1"/>
  <c r="X56" i="1"/>
  <c r="U57" i="1"/>
  <c r="AA58" i="1" s="1"/>
  <c r="AD58" i="1" s="1"/>
  <c r="V56" i="1"/>
  <c r="AB57" i="1" s="1"/>
  <c r="W55" i="1"/>
  <c r="AG55" i="1" s="1"/>
  <c r="AC57" i="1" l="1"/>
  <c r="AF57" i="1" s="1"/>
  <c r="AL57" i="1" s="1"/>
  <c r="S58" i="1"/>
  <c r="Y58" i="1"/>
  <c r="T58" i="1"/>
  <c r="Z58" i="1"/>
  <c r="AE56" i="1"/>
  <c r="AE55" i="1"/>
  <c r="AH55" i="1" s="1"/>
  <c r="AJ55" i="1" s="1"/>
  <c r="AK55" i="1" s="1"/>
  <c r="AB54" i="2"/>
  <c r="AI51" i="2"/>
  <c r="AH51" i="2"/>
  <c r="AF53" i="2"/>
  <c r="AG52" i="2"/>
  <c r="Y54" i="2"/>
  <c r="AA53" i="2"/>
  <c r="AC53" i="2" s="1"/>
  <c r="AD53" i="2" s="1"/>
  <c r="W55" i="2"/>
  <c r="Z55" i="2" s="1"/>
  <c r="V56" i="2"/>
  <c r="X57" i="2"/>
  <c r="U58" i="2"/>
  <c r="AE54" i="2"/>
  <c r="AI54" i="1"/>
  <c r="AM53" i="1"/>
  <c r="AP52" i="1"/>
  <c r="AO52" i="1"/>
  <c r="AN53" i="1"/>
  <c r="V57" i="1"/>
  <c r="AB58" i="1" s="1"/>
  <c r="W56" i="1"/>
  <c r="AG56" i="1" s="1"/>
  <c r="X57" i="1"/>
  <c r="U58" i="1"/>
  <c r="AA59" i="1" s="1"/>
  <c r="AD59" i="1" s="1"/>
  <c r="AC58" i="1" l="1"/>
  <c r="AF58" i="1" s="1"/>
  <c r="AL58" i="1" s="1"/>
  <c r="T59" i="1"/>
  <c r="Z59" i="1"/>
  <c r="S59" i="1"/>
  <c r="Y59" i="1"/>
  <c r="AB55" i="2"/>
  <c r="Y55" i="2"/>
  <c r="AA54" i="2"/>
  <c r="AC54" i="2" s="1"/>
  <c r="AD54" i="2" s="1"/>
  <c r="AG53" i="2"/>
  <c r="AF54" i="2"/>
  <c r="U59" i="2"/>
  <c r="X58" i="2"/>
  <c r="AI52" i="2"/>
  <c r="AH52" i="2"/>
  <c r="W56" i="2"/>
  <c r="Z56" i="2" s="1"/>
  <c r="V57" i="2"/>
  <c r="AE55" i="2"/>
  <c r="AH56" i="1"/>
  <c r="AJ56" i="1" s="1"/>
  <c r="AK56" i="1" s="1"/>
  <c r="AO53" i="1"/>
  <c r="AP53" i="1"/>
  <c r="AN54" i="1"/>
  <c r="AI55" i="1"/>
  <c r="AM54" i="1"/>
  <c r="X58" i="1"/>
  <c r="U59" i="1"/>
  <c r="AA60" i="1" s="1"/>
  <c r="AD60" i="1" s="1"/>
  <c r="V58" i="1"/>
  <c r="AB59" i="1" s="1"/>
  <c r="W57" i="1"/>
  <c r="AG57" i="1" s="1"/>
  <c r="S60" i="1" l="1"/>
  <c r="Y60" i="1"/>
  <c r="AC59" i="1"/>
  <c r="AF59" i="1" s="1"/>
  <c r="T60" i="1"/>
  <c r="Z60" i="1"/>
  <c r="AE57" i="1"/>
  <c r="AH57" i="1" s="1"/>
  <c r="AJ57" i="1" s="1"/>
  <c r="AK57" i="1" s="1"/>
  <c r="AB56" i="2"/>
  <c r="AI53" i="2"/>
  <c r="AH53" i="2"/>
  <c r="U60" i="2"/>
  <c r="X59" i="2"/>
  <c r="Y56" i="2"/>
  <c r="AA55" i="2"/>
  <c r="AC55" i="2" s="1"/>
  <c r="AD55" i="2" s="1"/>
  <c r="AF55" i="2"/>
  <c r="AG54" i="2"/>
  <c r="W57" i="2"/>
  <c r="Z57" i="2" s="1"/>
  <c r="V58" i="2"/>
  <c r="AE56" i="2"/>
  <c r="AI56" i="1"/>
  <c r="AP54" i="1"/>
  <c r="AO54" i="1"/>
  <c r="AN55" i="1"/>
  <c r="AM55" i="1"/>
  <c r="V59" i="1"/>
  <c r="AB60" i="1" s="1"/>
  <c r="W58" i="1"/>
  <c r="AG58" i="1" s="1"/>
  <c r="X59" i="1"/>
  <c r="U60" i="1"/>
  <c r="AA61" i="1" s="1"/>
  <c r="AD61" i="1" s="1"/>
  <c r="T61" i="1" l="1"/>
  <c r="Z61" i="1"/>
  <c r="AL59" i="1"/>
  <c r="AE58" i="1"/>
  <c r="AH58" i="1" s="1"/>
  <c r="AJ58" i="1" s="1"/>
  <c r="AK58" i="1" s="1"/>
  <c r="AC60" i="1"/>
  <c r="AF60" i="1" s="1"/>
  <c r="S61" i="1"/>
  <c r="Y61" i="1"/>
  <c r="AM56" i="1"/>
  <c r="AB57" i="2"/>
  <c r="AF56" i="2"/>
  <c r="AG55" i="2"/>
  <c r="X60" i="2"/>
  <c r="U61" i="2"/>
  <c r="AI54" i="2"/>
  <c r="AH54" i="2"/>
  <c r="Y57" i="2"/>
  <c r="AA56" i="2"/>
  <c r="AC56" i="2" s="1"/>
  <c r="AD56" i="2" s="1"/>
  <c r="W58" i="2"/>
  <c r="Z58" i="2" s="1"/>
  <c r="V59" i="2"/>
  <c r="AE57" i="2"/>
  <c r="AP55" i="1"/>
  <c r="AO55" i="1"/>
  <c r="AI57" i="1"/>
  <c r="AN56" i="1"/>
  <c r="X60" i="1"/>
  <c r="U61" i="1"/>
  <c r="AA62" i="1" s="1"/>
  <c r="AD62" i="1" s="1"/>
  <c r="V60" i="1"/>
  <c r="AB61" i="1" s="1"/>
  <c r="W59" i="1"/>
  <c r="AE59" i="1" s="1"/>
  <c r="AC61" i="1" l="1"/>
  <c r="AF61" i="1" s="1"/>
  <c r="AL61" i="1" s="1"/>
  <c r="AG59" i="1"/>
  <c r="S62" i="1"/>
  <c r="Y62" i="1"/>
  <c r="AL60" i="1"/>
  <c r="T62" i="1"/>
  <c r="Z62" i="1"/>
  <c r="AB58" i="2"/>
  <c r="X61" i="2"/>
  <c r="U62" i="2"/>
  <c r="W59" i="2"/>
  <c r="Z59" i="2" s="1"/>
  <c r="V60" i="2"/>
  <c r="AH55" i="2"/>
  <c r="AI55" i="2"/>
  <c r="AF57" i="2"/>
  <c r="AG56" i="2"/>
  <c r="Y58" i="2"/>
  <c r="AA57" i="2"/>
  <c r="AC57" i="2" s="1"/>
  <c r="AD57" i="2" s="1"/>
  <c r="AE58" i="2"/>
  <c r="AM57" i="1"/>
  <c r="AH59" i="1"/>
  <c r="AJ59" i="1" s="1"/>
  <c r="AK59" i="1" s="1"/>
  <c r="AN57" i="1"/>
  <c r="AI58" i="1"/>
  <c r="AP56" i="1"/>
  <c r="AO56" i="1"/>
  <c r="V61" i="1"/>
  <c r="AB62" i="1" s="1"/>
  <c r="W60" i="1"/>
  <c r="AG60" i="1" s="1"/>
  <c r="X61" i="1"/>
  <c r="U62" i="1"/>
  <c r="AA63" i="1" s="1"/>
  <c r="AD63" i="1" s="1"/>
  <c r="AC62" i="1" l="1"/>
  <c r="AF62" i="1" s="1"/>
  <c r="AE60" i="1"/>
  <c r="AL62" i="1"/>
  <c r="S63" i="1"/>
  <c r="Y63" i="1"/>
  <c r="T63" i="1"/>
  <c r="Z63" i="1"/>
  <c r="AB59" i="2"/>
  <c r="W60" i="2"/>
  <c r="Z60" i="2" s="1"/>
  <c r="V61" i="2"/>
  <c r="U63" i="2"/>
  <c r="X62" i="2"/>
  <c r="Y59" i="2"/>
  <c r="AA58" i="2"/>
  <c r="AC58" i="2" s="1"/>
  <c r="AD58" i="2" s="1"/>
  <c r="AF58" i="2"/>
  <c r="AG57" i="2"/>
  <c r="AI56" i="2"/>
  <c r="AH56" i="2"/>
  <c r="AE59" i="2"/>
  <c r="AH60" i="1"/>
  <c r="AJ60" i="1" s="1"/>
  <c r="AK60" i="1" s="1"/>
  <c r="AI59" i="1"/>
  <c r="AN58" i="1"/>
  <c r="AM58" i="1"/>
  <c r="AP57" i="1"/>
  <c r="AO57" i="1"/>
  <c r="X62" i="1"/>
  <c r="U63" i="1"/>
  <c r="AA64" i="1" s="1"/>
  <c r="AD64" i="1" s="1"/>
  <c r="V62" i="1"/>
  <c r="AB63" i="1" s="1"/>
  <c r="W61" i="1"/>
  <c r="AG61" i="1" s="1"/>
  <c r="AE61" i="1" l="1"/>
  <c r="AC63" i="1"/>
  <c r="AF63" i="1" s="1"/>
  <c r="T64" i="1"/>
  <c r="Z64" i="1"/>
  <c r="S64" i="1"/>
  <c r="Y64" i="1"/>
  <c r="AM59" i="1"/>
  <c r="AB60" i="2"/>
  <c r="X63" i="2"/>
  <c r="U64" i="2"/>
  <c r="W61" i="2"/>
  <c r="Z61" i="2" s="1"/>
  <c r="V62" i="2"/>
  <c r="Y60" i="2"/>
  <c r="AA59" i="2"/>
  <c r="AC59" i="2" s="1"/>
  <c r="AD59" i="2" s="1"/>
  <c r="AH57" i="2"/>
  <c r="AI57" i="2"/>
  <c r="AF59" i="2"/>
  <c r="AG58" i="2"/>
  <c r="AE60" i="2"/>
  <c r="AH61" i="1"/>
  <c r="AJ61" i="1" s="1"/>
  <c r="AK61" i="1" s="1"/>
  <c r="AP58" i="1"/>
  <c r="AO58" i="1"/>
  <c r="AI60" i="1"/>
  <c r="AM60" i="1" s="1"/>
  <c r="AN59" i="1"/>
  <c r="V63" i="1"/>
  <c r="AB64" i="1" s="1"/>
  <c r="W62" i="1"/>
  <c r="AG62" i="1" s="1"/>
  <c r="X63" i="1"/>
  <c r="U64" i="1"/>
  <c r="AA65" i="1" s="1"/>
  <c r="AD65" i="1" s="1"/>
  <c r="S65" i="1" l="1"/>
  <c r="Y65" i="1"/>
  <c r="AE62" i="1"/>
  <c r="AH62" i="1" s="1"/>
  <c r="AJ62" i="1" s="1"/>
  <c r="AK62" i="1" s="1"/>
  <c r="T65" i="1"/>
  <c r="Z65" i="1"/>
  <c r="AL63" i="1"/>
  <c r="AC64" i="1"/>
  <c r="AF64" i="1" s="1"/>
  <c r="AB61" i="2"/>
  <c r="U65" i="2"/>
  <c r="X64" i="2"/>
  <c r="AF60" i="2"/>
  <c r="AG59" i="2"/>
  <c r="Y61" i="2"/>
  <c r="AA60" i="2"/>
  <c r="AC60" i="2" s="1"/>
  <c r="AD60" i="2" s="1"/>
  <c r="AI58" i="2"/>
  <c r="AH58" i="2"/>
  <c r="W62" i="2"/>
  <c r="Z62" i="2" s="1"/>
  <c r="V63" i="2"/>
  <c r="AE61" i="2"/>
  <c r="AP59" i="1"/>
  <c r="AO59" i="1"/>
  <c r="AN60" i="1"/>
  <c r="AI61" i="1"/>
  <c r="X64" i="1"/>
  <c r="U65" i="1"/>
  <c r="AA66" i="1" s="1"/>
  <c r="AD66" i="1" s="1"/>
  <c r="V64" i="1"/>
  <c r="AB65" i="1" s="1"/>
  <c r="W63" i="1"/>
  <c r="AE63" i="1" s="1"/>
  <c r="AC65" i="1" l="1"/>
  <c r="AF65" i="1" s="1"/>
  <c r="AL65" i="1" s="1"/>
  <c r="AG63" i="1"/>
  <c r="S66" i="1"/>
  <c r="Y66" i="1"/>
  <c r="T66" i="1"/>
  <c r="Z66" i="1"/>
  <c r="AL64" i="1"/>
  <c r="AB62" i="2"/>
  <c r="AF61" i="2"/>
  <c r="AG60" i="2"/>
  <c r="X65" i="2"/>
  <c r="U66" i="2"/>
  <c r="AI59" i="2"/>
  <c r="AH59" i="2"/>
  <c r="W63" i="2"/>
  <c r="Z63" i="2" s="1"/>
  <c r="V64" i="2"/>
  <c r="Y62" i="2"/>
  <c r="AA61" i="2"/>
  <c r="AC61" i="2" s="1"/>
  <c r="AD61" i="2" s="1"/>
  <c r="AE62" i="2"/>
  <c r="AH63" i="1"/>
  <c r="AJ63" i="1" s="1"/>
  <c r="AK63" i="1" s="1"/>
  <c r="AP60" i="1"/>
  <c r="AO60" i="1"/>
  <c r="AM61" i="1"/>
  <c r="AN61" i="1"/>
  <c r="AI62" i="1"/>
  <c r="V65" i="1"/>
  <c r="AB66" i="1" s="1"/>
  <c r="W64" i="1"/>
  <c r="AG64" i="1" s="1"/>
  <c r="X65" i="1"/>
  <c r="U66" i="1"/>
  <c r="AA67" i="1" s="1"/>
  <c r="AD67" i="1" s="1"/>
  <c r="AE64" i="1" l="1"/>
  <c r="S67" i="1"/>
  <c r="Y67" i="1"/>
  <c r="AC66" i="1"/>
  <c r="AF66" i="1" s="1"/>
  <c r="T67" i="1"/>
  <c r="Z67" i="1"/>
  <c r="AB63" i="2"/>
  <c r="X66" i="2"/>
  <c r="U67" i="2"/>
  <c r="AI60" i="2"/>
  <c r="AH60" i="2"/>
  <c r="AF62" i="2"/>
  <c r="AG61" i="2"/>
  <c r="W64" i="2"/>
  <c r="Z64" i="2" s="1"/>
  <c r="V65" i="2"/>
  <c r="Y63" i="2"/>
  <c r="AA62" i="2"/>
  <c r="AC62" i="2" s="1"/>
  <c r="AD62" i="2" s="1"/>
  <c r="AE63" i="2"/>
  <c r="AH64" i="1"/>
  <c r="AJ64" i="1" s="1"/>
  <c r="AK64" i="1" s="1"/>
  <c r="AN62" i="1"/>
  <c r="AO61" i="1"/>
  <c r="AP61" i="1"/>
  <c r="AM62" i="1"/>
  <c r="AI63" i="1"/>
  <c r="X66" i="1"/>
  <c r="U67" i="1"/>
  <c r="AA68" i="1" s="1"/>
  <c r="AD68" i="1" s="1"/>
  <c r="V66" i="1"/>
  <c r="AB67" i="1" s="1"/>
  <c r="W65" i="1"/>
  <c r="AG65" i="1" s="1"/>
  <c r="T68" i="1" l="1"/>
  <c r="Z68" i="1"/>
  <c r="AL66" i="1"/>
  <c r="AC67" i="1"/>
  <c r="AF67" i="1" s="1"/>
  <c r="S68" i="1"/>
  <c r="Y68" i="1"/>
  <c r="AE66" i="1"/>
  <c r="AE65" i="1"/>
  <c r="AH65" i="1" s="1"/>
  <c r="AJ65" i="1" s="1"/>
  <c r="AK65" i="1" s="1"/>
  <c r="AB64" i="2"/>
  <c r="AI61" i="2"/>
  <c r="AH61" i="2"/>
  <c r="X67" i="2"/>
  <c r="U68" i="2"/>
  <c r="AF63" i="2"/>
  <c r="AG62" i="2"/>
  <c r="W65" i="2"/>
  <c r="Z65" i="2" s="1"/>
  <c r="V66" i="2"/>
  <c r="Y64" i="2"/>
  <c r="AA63" i="2"/>
  <c r="AC63" i="2" s="1"/>
  <c r="AD63" i="2" s="1"/>
  <c r="AE64" i="2"/>
  <c r="AN63" i="1"/>
  <c r="AM63" i="1"/>
  <c r="AO62" i="1"/>
  <c r="AP62" i="1"/>
  <c r="AI64" i="1"/>
  <c r="V67" i="1"/>
  <c r="AB68" i="1" s="1"/>
  <c r="W66" i="1"/>
  <c r="AG66" i="1" s="1"/>
  <c r="X67" i="1"/>
  <c r="U68" i="1"/>
  <c r="AA69" i="1" s="1"/>
  <c r="AD69" i="1" s="1"/>
  <c r="S69" i="1" l="1"/>
  <c r="Y69" i="1"/>
  <c r="AC68" i="1"/>
  <c r="AF68" i="1" s="1"/>
  <c r="AL67" i="1"/>
  <c r="T69" i="1"/>
  <c r="Z69" i="1"/>
  <c r="AB65" i="2"/>
  <c r="AF64" i="2"/>
  <c r="AG63" i="2"/>
  <c r="Y65" i="2"/>
  <c r="AA64" i="2"/>
  <c r="AC64" i="2" s="1"/>
  <c r="AD64" i="2" s="1"/>
  <c r="U69" i="2"/>
  <c r="X68" i="2"/>
  <c r="W66" i="2"/>
  <c r="Z66" i="2" s="1"/>
  <c r="V67" i="2"/>
  <c r="AI62" i="2"/>
  <c r="AH62" i="2"/>
  <c r="AE65" i="2"/>
  <c r="AH66" i="1"/>
  <c r="AJ66" i="1" s="1"/>
  <c r="AK66" i="1" s="1"/>
  <c r="AI65" i="1"/>
  <c r="AM64" i="1"/>
  <c r="AP63" i="1"/>
  <c r="AO63" i="1"/>
  <c r="AN64" i="1"/>
  <c r="X68" i="1"/>
  <c r="U69" i="1"/>
  <c r="AA70" i="1" s="1"/>
  <c r="AD70" i="1" s="1"/>
  <c r="V68" i="1"/>
  <c r="AB69" i="1" s="1"/>
  <c r="W67" i="1"/>
  <c r="AE67" i="1" s="1"/>
  <c r="AC69" i="1" l="1"/>
  <c r="AF69" i="1" s="1"/>
  <c r="AL69" i="1" s="1"/>
  <c r="T70" i="1"/>
  <c r="Z70" i="1"/>
  <c r="AL68" i="1"/>
  <c r="S70" i="1"/>
  <c r="Y70" i="1"/>
  <c r="AG67" i="1"/>
  <c r="AM65" i="1"/>
  <c r="AB66" i="2"/>
  <c r="Y66" i="2"/>
  <c r="AA65" i="2"/>
  <c r="AC65" i="2" s="1"/>
  <c r="AD65" i="2" s="1"/>
  <c r="U70" i="2"/>
  <c r="X69" i="2"/>
  <c r="AI63" i="2"/>
  <c r="AH63" i="2"/>
  <c r="AF65" i="2"/>
  <c r="AG64" i="2"/>
  <c r="W67" i="2"/>
  <c r="Z67" i="2" s="1"/>
  <c r="V68" i="2"/>
  <c r="AE66" i="2"/>
  <c r="AH67" i="1"/>
  <c r="AJ67" i="1" s="1"/>
  <c r="AK67" i="1" s="1"/>
  <c r="AN65" i="1"/>
  <c r="AI66" i="1"/>
  <c r="AP64" i="1"/>
  <c r="AO64" i="1"/>
  <c r="V69" i="1"/>
  <c r="AB70" i="1" s="1"/>
  <c r="W68" i="1"/>
  <c r="AE68" i="1" s="1"/>
  <c r="X69" i="1"/>
  <c r="U70" i="1"/>
  <c r="AA71" i="1" s="1"/>
  <c r="AD71" i="1" s="1"/>
  <c r="AC70" i="1" l="1"/>
  <c r="AF70" i="1" s="1"/>
  <c r="AL70" i="1" s="1"/>
  <c r="AG68" i="1"/>
  <c r="T71" i="1"/>
  <c r="Z71" i="1"/>
  <c r="S71" i="1"/>
  <c r="Y71" i="1"/>
  <c r="AB67" i="2"/>
  <c r="X70" i="2"/>
  <c r="U71" i="2"/>
  <c r="AF66" i="2"/>
  <c r="AG65" i="2"/>
  <c r="Y67" i="2"/>
  <c r="AA66" i="2"/>
  <c r="AC66" i="2" s="1"/>
  <c r="AD66" i="2" s="1"/>
  <c r="W68" i="2"/>
  <c r="Z68" i="2" s="1"/>
  <c r="V69" i="2"/>
  <c r="AH64" i="2"/>
  <c r="AI64" i="2"/>
  <c r="AE67" i="2"/>
  <c r="AH68" i="1"/>
  <c r="AJ68" i="1" s="1"/>
  <c r="AK68" i="1" s="1"/>
  <c r="AI67" i="1"/>
  <c r="AN66" i="1"/>
  <c r="AM66" i="1"/>
  <c r="AO65" i="1"/>
  <c r="AP65" i="1"/>
  <c r="X70" i="1"/>
  <c r="U71" i="1"/>
  <c r="AA72" i="1" s="1"/>
  <c r="AD72" i="1" s="1"/>
  <c r="V70" i="1"/>
  <c r="AB71" i="1" s="1"/>
  <c r="W69" i="1"/>
  <c r="AG69" i="1" s="1"/>
  <c r="AE69" i="1" l="1"/>
  <c r="AC71" i="1"/>
  <c r="AF71" i="1" s="1"/>
  <c r="AL71" i="1" s="1"/>
  <c r="S72" i="1"/>
  <c r="Y72" i="1"/>
  <c r="T72" i="1"/>
  <c r="Z72" i="1"/>
  <c r="AM67" i="1"/>
  <c r="AB68" i="2"/>
  <c r="X71" i="2"/>
  <c r="U72" i="2"/>
  <c r="AI65" i="2"/>
  <c r="AH65" i="2"/>
  <c r="AF67" i="2"/>
  <c r="AG66" i="2"/>
  <c r="W69" i="2"/>
  <c r="Z69" i="2" s="1"/>
  <c r="V70" i="2"/>
  <c r="Y68" i="2"/>
  <c r="AA67" i="2"/>
  <c r="AC67" i="2" s="1"/>
  <c r="AD67" i="2" s="1"/>
  <c r="AE68" i="2"/>
  <c r="AH69" i="1"/>
  <c r="AJ69" i="1" s="1"/>
  <c r="AK69" i="1" s="1"/>
  <c r="AP66" i="1"/>
  <c r="AO66" i="1"/>
  <c r="AN67" i="1"/>
  <c r="AI68" i="1"/>
  <c r="V71" i="1"/>
  <c r="AB72" i="1" s="1"/>
  <c r="W70" i="1"/>
  <c r="AG70" i="1" s="1"/>
  <c r="X71" i="1"/>
  <c r="U72" i="1"/>
  <c r="AA73" i="1" s="1"/>
  <c r="AD73" i="1" s="1"/>
  <c r="T73" i="1" l="1"/>
  <c r="Z73" i="1"/>
  <c r="AE70" i="1"/>
  <c r="AH70" i="1" s="1"/>
  <c r="AJ70" i="1" s="1"/>
  <c r="AK70" i="1" s="1"/>
  <c r="S73" i="1"/>
  <c r="Y73" i="1"/>
  <c r="AC72" i="1"/>
  <c r="AF72" i="1" s="1"/>
  <c r="AB69" i="2"/>
  <c r="AI66" i="2"/>
  <c r="AH66" i="2"/>
  <c r="U73" i="2"/>
  <c r="X72" i="2"/>
  <c r="Y69" i="2"/>
  <c r="AA68" i="2"/>
  <c r="AC68" i="2" s="1"/>
  <c r="AD68" i="2" s="1"/>
  <c r="AF68" i="2"/>
  <c r="AG67" i="2"/>
  <c r="W70" i="2"/>
  <c r="Z70" i="2" s="1"/>
  <c r="V71" i="2"/>
  <c r="AE69" i="2"/>
  <c r="AN68" i="1"/>
  <c r="AI69" i="1"/>
  <c r="AM68" i="1"/>
  <c r="AP67" i="1"/>
  <c r="AO67" i="1"/>
  <c r="X72" i="1"/>
  <c r="U73" i="1"/>
  <c r="AA74" i="1" s="1"/>
  <c r="AD74" i="1" s="1"/>
  <c r="V72" i="1"/>
  <c r="AB73" i="1" s="1"/>
  <c r="W71" i="1"/>
  <c r="AG71" i="1" s="1"/>
  <c r="AC73" i="1" l="1"/>
  <c r="AF73" i="1" s="1"/>
  <c r="S74" i="1"/>
  <c r="Y74" i="1"/>
  <c r="AE71" i="1"/>
  <c r="AH71" i="1" s="1"/>
  <c r="AJ71" i="1" s="1"/>
  <c r="AK71" i="1" s="1"/>
  <c r="AL73" i="1"/>
  <c r="AL72" i="1"/>
  <c r="T74" i="1"/>
  <c r="Z74" i="1"/>
  <c r="AB70" i="2"/>
  <c r="W71" i="2"/>
  <c r="Z71" i="2" s="1"/>
  <c r="V72" i="2"/>
  <c r="Y70" i="2"/>
  <c r="AA69" i="2"/>
  <c r="AC69" i="2" s="1"/>
  <c r="AD69" i="2" s="1"/>
  <c r="AF69" i="2"/>
  <c r="AG68" i="2"/>
  <c r="AI67" i="2"/>
  <c r="AH67" i="2"/>
  <c r="U74" i="2"/>
  <c r="X73" i="2"/>
  <c r="AE70" i="2"/>
  <c r="AI70" i="1"/>
  <c r="AN69" i="1"/>
  <c r="AM69" i="1"/>
  <c r="AP68" i="1"/>
  <c r="AO68" i="1"/>
  <c r="V73" i="1"/>
  <c r="AB74" i="1" s="1"/>
  <c r="W72" i="1"/>
  <c r="AG72" i="1" s="1"/>
  <c r="X73" i="1"/>
  <c r="U74" i="1"/>
  <c r="AA75" i="1" s="1"/>
  <c r="AD75" i="1" s="1"/>
  <c r="AC74" i="1" l="1"/>
  <c r="AF74" i="1" s="1"/>
  <c r="AL74" i="1" s="1"/>
  <c r="AE72" i="1"/>
  <c r="T75" i="1"/>
  <c r="Z75" i="1"/>
  <c r="S75" i="1"/>
  <c r="Y75" i="1"/>
  <c r="AM70" i="1"/>
  <c r="AB71" i="2"/>
  <c r="Y71" i="2"/>
  <c r="AA70" i="2"/>
  <c r="AC70" i="2" s="1"/>
  <c r="AD70" i="2" s="1"/>
  <c r="AH68" i="2"/>
  <c r="AI68" i="2"/>
  <c r="W72" i="2"/>
  <c r="Z72" i="2" s="1"/>
  <c r="V73" i="2"/>
  <c r="AF70" i="2"/>
  <c r="AG69" i="2"/>
  <c r="X74" i="2"/>
  <c r="U75" i="2"/>
  <c r="AE71" i="2"/>
  <c r="AH72" i="1"/>
  <c r="AJ72" i="1" s="1"/>
  <c r="AK72" i="1" s="1"/>
  <c r="AO69" i="1"/>
  <c r="AP69" i="1"/>
  <c r="AI71" i="1"/>
  <c r="AM71" i="1" s="1"/>
  <c r="AN70" i="1"/>
  <c r="X74" i="1"/>
  <c r="U75" i="1"/>
  <c r="AA76" i="1" s="1"/>
  <c r="AD76" i="1" s="1"/>
  <c r="V74" i="1"/>
  <c r="AB75" i="1" s="1"/>
  <c r="W73" i="1"/>
  <c r="AG73" i="1" s="1"/>
  <c r="AC75" i="1" l="1"/>
  <c r="AF75" i="1" s="1"/>
  <c r="AL75" i="1" s="1"/>
  <c r="AE73" i="1"/>
  <c r="S76" i="1"/>
  <c r="Y76" i="1"/>
  <c r="T76" i="1"/>
  <c r="Z76" i="1"/>
  <c r="AB72" i="2"/>
  <c r="W73" i="2"/>
  <c r="Z73" i="2" s="1"/>
  <c r="V74" i="2"/>
  <c r="Y72" i="2"/>
  <c r="AA71" i="2"/>
  <c r="AC71" i="2" s="1"/>
  <c r="AD71" i="2" s="1"/>
  <c r="U76" i="2"/>
  <c r="X75" i="2"/>
  <c r="AI69" i="2"/>
  <c r="AH69" i="2"/>
  <c r="AF71" i="2"/>
  <c r="AG70" i="2"/>
  <c r="AE72" i="2"/>
  <c r="AH73" i="1"/>
  <c r="AJ73" i="1" s="1"/>
  <c r="AK73" i="1" s="1"/>
  <c r="AO70" i="1"/>
  <c r="AP70" i="1"/>
  <c r="AI72" i="1"/>
  <c r="AN71" i="1"/>
  <c r="V75" i="1"/>
  <c r="AB76" i="1" s="1"/>
  <c r="W74" i="1"/>
  <c r="AG74" i="1" s="1"/>
  <c r="X75" i="1"/>
  <c r="U76" i="1"/>
  <c r="AA77" i="1" s="1"/>
  <c r="AD77" i="1" s="1"/>
  <c r="AE74" i="1" l="1"/>
  <c r="T77" i="1"/>
  <c r="Z77" i="1"/>
  <c r="S77" i="1"/>
  <c r="Y77" i="1"/>
  <c r="AC76" i="1"/>
  <c r="AF76" i="1" s="1"/>
  <c r="AB73" i="2"/>
  <c r="Y73" i="2"/>
  <c r="AA72" i="2"/>
  <c r="AC72" i="2" s="1"/>
  <c r="AD72" i="2" s="1"/>
  <c r="W74" i="2"/>
  <c r="Z74" i="2" s="1"/>
  <c r="V75" i="2"/>
  <c r="U77" i="2"/>
  <c r="X76" i="2"/>
  <c r="AI70" i="2"/>
  <c r="AH70" i="2"/>
  <c r="AF72" i="2"/>
  <c r="AG71" i="2"/>
  <c r="AE73" i="2"/>
  <c r="AM72" i="1"/>
  <c r="AH74" i="1"/>
  <c r="AJ74" i="1" s="1"/>
  <c r="AK74" i="1" s="1"/>
  <c r="AI73" i="1"/>
  <c r="AN72" i="1"/>
  <c r="AP71" i="1"/>
  <c r="AO71" i="1"/>
  <c r="X76" i="1"/>
  <c r="U77" i="1"/>
  <c r="AA78" i="1" s="1"/>
  <c r="AD78" i="1" s="1"/>
  <c r="V76" i="1"/>
  <c r="AB77" i="1" s="1"/>
  <c r="W75" i="1"/>
  <c r="AG75" i="1" s="1"/>
  <c r="AC77" i="1" l="1"/>
  <c r="AF77" i="1" s="1"/>
  <c r="AL76" i="1"/>
  <c r="AE75" i="1"/>
  <c r="AL77" i="1"/>
  <c r="S78" i="1"/>
  <c r="Y78" i="1"/>
  <c r="T78" i="1"/>
  <c r="Z78" i="1"/>
  <c r="AM73" i="1"/>
  <c r="AB74" i="2"/>
  <c r="X77" i="2"/>
  <c r="U78" i="2"/>
  <c r="Y74" i="2"/>
  <c r="AA73" i="2"/>
  <c r="AC73" i="2" s="1"/>
  <c r="AD73" i="2" s="1"/>
  <c r="W75" i="2"/>
  <c r="Z75" i="2" s="1"/>
  <c r="V76" i="2"/>
  <c r="AI71" i="2"/>
  <c r="AH71" i="2"/>
  <c r="AF73" i="2"/>
  <c r="AG72" i="2"/>
  <c r="AE74" i="2"/>
  <c r="AH75" i="1"/>
  <c r="AJ75" i="1" s="1"/>
  <c r="AK75" i="1" s="1"/>
  <c r="AP72" i="1"/>
  <c r="AO72" i="1"/>
  <c r="AN73" i="1"/>
  <c r="AI74" i="1"/>
  <c r="V77" i="1"/>
  <c r="AB78" i="1" s="1"/>
  <c r="W76" i="1"/>
  <c r="AG76" i="1" s="1"/>
  <c r="X77" i="1"/>
  <c r="U78" i="1"/>
  <c r="AA79" i="1" s="1"/>
  <c r="AD79" i="1" s="1"/>
  <c r="AC78" i="1" l="1"/>
  <c r="AF78" i="1" s="1"/>
  <c r="AE76" i="1"/>
  <c r="S79" i="1"/>
  <c r="Y79" i="1"/>
  <c r="AL78" i="1"/>
  <c r="T79" i="1"/>
  <c r="Z79" i="1"/>
  <c r="AB75" i="2"/>
  <c r="AF74" i="2"/>
  <c r="AG73" i="2"/>
  <c r="W76" i="2"/>
  <c r="Z76" i="2" s="1"/>
  <c r="V77" i="2"/>
  <c r="X78" i="2"/>
  <c r="U79" i="2"/>
  <c r="Y75" i="2"/>
  <c r="AA74" i="2"/>
  <c r="AC74" i="2" s="1"/>
  <c r="AD74" i="2" s="1"/>
  <c r="AH72" i="2"/>
  <c r="AI72" i="2"/>
  <c r="AE75" i="2"/>
  <c r="AH76" i="1"/>
  <c r="AJ76" i="1" s="1"/>
  <c r="AK76" i="1" s="1"/>
  <c r="AM74" i="1"/>
  <c r="AN74" i="1"/>
  <c r="AP73" i="1"/>
  <c r="AO73" i="1"/>
  <c r="AI75" i="1"/>
  <c r="X78" i="1"/>
  <c r="U79" i="1"/>
  <c r="AA80" i="1" s="1"/>
  <c r="AD80" i="1" s="1"/>
  <c r="V78" i="1"/>
  <c r="AB79" i="1" s="1"/>
  <c r="W77" i="1"/>
  <c r="AG77" i="1" s="1"/>
  <c r="T80" i="1" l="1"/>
  <c r="Z80" i="1"/>
  <c r="S80" i="1"/>
  <c r="Y80" i="1"/>
  <c r="AC79" i="1"/>
  <c r="AF79" i="1" s="1"/>
  <c r="AE78" i="1"/>
  <c r="AE77" i="1"/>
  <c r="AH77" i="1" s="1"/>
  <c r="AJ77" i="1" s="1"/>
  <c r="AK77" i="1" s="1"/>
  <c r="AB76" i="2"/>
  <c r="U80" i="2"/>
  <c r="X79" i="2"/>
  <c r="W77" i="2"/>
  <c r="Z77" i="2" s="1"/>
  <c r="V78" i="2"/>
  <c r="AI73" i="2"/>
  <c r="AH73" i="2"/>
  <c r="AF75" i="2"/>
  <c r="AG74" i="2"/>
  <c r="Y76" i="2"/>
  <c r="AA75" i="2"/>
  <c r="AC75" i="2" s="1"/>
  <c r="AD75" i="2" s="1"/>
  <c r="AE76" i="2"/>
  <c r="AM75" i="1"/>
  <c r="AI76" i="1"/>
  <c r="AP74" i="1"/>
  <c r="AO74" i="1"/>
  <c r="AN75" i="1"/>
  <c r="V79" i="1"/>
  <c r="AB80" i="1" s="1"/>
  <c r="W78" i="1"/>
  <c r="AG78" i="1" s="1"/>
  <c r="X79" i="1"/>
  <c r="U80" i="1"/>
  <c r="AA81" i="1" s="1"/>
  <c r="AD81" i="1" s="1"/>
  <c r="AC80" i="1" l="1"/>
  <c r="AF80" i="1" s="1"/>
  <c r="AL79" i="1"/>
  <c r="S81" i="1"/>
  <c r="Y81" i="1"/>
  <c r="AL80" i="1"/>
  <c r="T81" i="1"/>
  <c r="Z81" i="1"/>
  <c r="AB77" i="2"/>
  <c r="W78" i="2"/>
  <c r="Z78" i="2" s="1"/>
  <c r="V79" i="2"/>
  <c r="U81" i="2"/>
  <c r="X80" i="2"/>
  <c r="AF76" i="2"/>
  <c r="AG75" i="2"/>
  <c r="AH74" i="2"/>
  <c r="AI74" i="2"/>
  <c r="Y77" i="2"/>
  <c r="AA76" i="2"/>
  <c r="AC76" i="2" s="1"/>
  <c r="AD76" i="2" s="1"/>
  <c r="AE77" i="2"/>
  <c r="AM76" i="1"/>
  <c r="AH78" i="1"/>
  <c r="AJ78" i="1" s="1"/>
  <c r="AK78" i="1" s="1"/>
  <c r="AN76" i="1"/>
  <c r="AP75" i="1"/>
  <c r="AO75" i="1"/>
  <c r="AI77" i="1"/>
  <c r="X80" i="1"/>
  <c r="U81" i="1"/>
  <c r="AA82" i="1" s="1"/>
  <c r="AD82" i="1" s="1"/>
  <c r="V80" i="1"/>
  <c r="AB81" i="1" s="1"/>
  <c r="W79" i="1"/>
  <c r="AG79" i="1" s="1"/>
  <c r="AC81" i="1" l="1"/>
  <c r="AF81" i="1" s="1"/>
  <c r="T82" i="1"/>
  <c r="Z82" i="1"/>
  <c r="AL81" i="1"/>
  <c r="AE79" i="1"/>
  <c r="AH79" i="1" s="1"/>
  <c r="AJ79" i="1" s="1"/>
  <c r="AK79" i="1" s="1"/>
  <c r="S82" i="1"/>
  <c r="Y82" i="1"/>
  <c r="AB78" i="2"/>
  <c r="AI75" i="2"/>
  <c r="AH75" i="2"/>
  <c r="X81" i="2"/>
  <c r="U82" i="2"/>
  <c r="W79" i="2"/>
  <c r="Z79" i="2" s="1"/>
  <c r="V80" i="2"/>
  <c r="AF77" i="2"/>
  <c r="AG76" i="2"/>
  <c r="Y78" i="2"/>
  <c r="AA77" i="2"/>
  <c r="AC77" i="2" s="1"/>
  <c r="AD77" i="2" s="1"/>
  <c r="AE78" i="2"/>
  <c r="AM77" i="1"/>
  <c r="AP76" i="1"/>
  <c r="AO76" i="1"/>
  <c r="AI78" i="1"/>
  <c r="AN77" i="1"/>
  <c r="X81" i="1"/>
  <c r="U82" i="1"/>
  <c r="AA83" i="1" s="1"/>
  <c r="AD83" i="1" s="1"/>
  <c r="V81" i="1"/>
  <c r="AB82" i="1" s="1"/>
  <c r="W80" i="1"/>
  <c r="AG80" i="1" s="1"/>
  <c r="AC82" i="1" l="1"/>
  <c r="AF82" i="1" s="1"/>
  <c r="AL82" i="1" s="1"/>
  <c r="AE80" i="1"/>
  <c r="S83" i="1"/>
  <c r="Y83" i="1"/>
  <c r="T83" i="1"/>
  <c r="Z83" i="1"/>
  <c r="AB79" i="2"/>
  <c r="W80" i="2"/>
  <c r="Z80" i="2" s="1"/>
  <c r="V81" i="2"/>
  <c r="AF78" i="2"/>
  <c r="AG77" i="2"/>
  <c r="Y79" i="2"/>
  <c r="AA78" i="2"/>
  <c r="AC78" i="2" s="1"/>
  <c r="AD78" i="2" s="1"/>
  <c r="X82" i="2"/>
  <c r="U83" i="2"/>
  <c r="AH76" i="2"/>
  <c r="AI76" i="2"/>
  <c r="AE79" i="2"/>
  <c r="AH80" i="1"/>
  <c r="AJ80" i="1" s="1"/>
  <c r="AK80" i="1" s="1"/>
  <c r="AO77" i="1"/>
  <c r="AP77" i="1"/>
  <c r="AI79" i="1"/>
  <c r="AN78" i="1"/>
  <c r="AM78" i="1"/>
  <c r="V82" i="1"/>
  <c r="AB83" i="1" s="1"/>
  <c r="W81" i="1"/>
  <c r="AG81" i="1" s="1"/>
  <c r="X82" i="1"/>
  <c r="U83" i="1"/>
  <c r="AA84" i="1" s="1"/>
  <c r="AD84" i="1" s="1"/>
  <c r="AE81" i="1" l="1"/>
  <c r="T84" i="1"/>
  <c r="Z84" i="1"/>
  <c r="S84" i="1"/>
  <c r="Y84" i="1"/>
  <c r="AC83" i="1"/>
  <c r="AF83" i="1" s="1"/>
  <c r="AB80" i="2"/>
  <c r="W81" i="2"/>
  <c r="Z81" i="2" s="1"/>
  <c r="V82" i="2"/>
  <c r="AF79" i="2"/>
  <c r="AG78" i="2"/>
  <c r="AI77" i="2"/>
  <c r="AH77" i="2"/>
  <c r="U84" i="2"/>
  <c r="X83" i="2"/>
  <c r="Y80" i="2"/>
  <c r="AA79" i="2"/>
  <c r="AC79" i="2" s="1"/>
  <c r="AD79" i="2" s="1"/>
  <c r="AE80" i="2"/>
  <c r="AH81" i="1"/>
  <c r="AJ81" i="1" s="1"/>
  <c r="AK81" i="1" s="1"/>
  <c r="AM79" i="1"/>
  <c r="AN79" i="1"/>
  <c r="AI80" i="1"/>
  <c r="AO78" i="1"/>
  <c r="AP78" i="1"/>
  <c r="X83" i="1"/>
  <c r="U84" i="1"/>
  <c r="AA85" i="1" s="1"/>
  <c r="AD85" i="1" s="1"/>
  <c r="V83" i="1"/>
  <c r="AB84" i="1" s="1"/>
  <c r="W82" i="1"/>
  <c r="AG82" i="1" s="1"/>
  <c r="AC84" i="1" l="1"/>
  <c r="AF84" i="1" s="1"/>
  <c r="AL83" i="1"/>
  <c r="S85" i="1"/>
  <c r="Y85" i="1"/>
  <c r="AE82" i="1"/>
  <c r="AH82" i="1" s="1"/>
  <c r="AJ82" i="1" s="1"/>
  <c r="AK82" i="1" s="1"/>
  <c r="AL84" i="1"/>
  <c r="T85" i="1"/>
  <c r="Z85" i="1"/>
  <c r="AB81" i="2"/>
  <c r="AH78" i="2"/>
  <c r="AI78" i="2"/>
  <c r="W82" i="2"/>
  <c r="Z82" i="2" s="1"/>
  <c r="V83" i="2"/>
  <c r="AF80" i="2"/>
  <c r="AG79" i="2"/>
  <c r="Y81" i="2"/>
  <c r="AA80" i="2"/>
  <c r="AC80" i="2" s="1"/>
  <c r="AD80" i="2" s="1"/>
  <c r="U85" i="2"/>
  <c r="X84" i="2"/>
  <c r="AE81" i="2"/>
  <c r="AP79" i="1"/>
  <c r="AO79" i="1"/>
  <c r="AN80" i="1"/>
  <c r="AM80" i="1"/>
  <c r="AI81" i="1"/>
  <c r="V84" i="1"/>
  <c r="AB85" i="1" s="1"/>
  <c r="W83" i="1"/>
  <c r="AG83" i="1" s="1"/>
  <c r="X84" i="1"/>
  <c r="U85" i="1"/>
  <c r="AA86" i="1" s="1"/>
  <c r="AD86" i="1" s="1"/>
  <c r="AC85" i="1" l="1"/>
  <c r="AF85" i="1" s="1"/>
  <c r="AE83" i="1"/>
  <c r="AH83" i="1" s="1"/>
  <c r="AJ83" i="1" s="1"/>
  <c r="AK83" i="1" s="1"/>
  <c r="S86" i="1"/>
  <c r="Y86" i="1"/>
  <c r="AL85" i="1"/>
  <c r="T86" i="1"/>
  <c r="Z86" i="1"/>
  <c r="AB82" i="2"/>
  <c r="AI79" i="2"/>
  <c r="AH79" i="2"/>
  <c r="W83" i="2"/>
  <c r="Z83" i="2" s="1"/>
  <c r="V84" i="2"/>
  <c r="U86" i="2"/>
  <c r="X85" i="2"/>
  <c r="AF81" i="2"/>
  <c r="AG80" i="2"/>
  <c r="Y82" i="2"/>
  <c r="AA81" i="2"/>
  <c r="AC81" i="2" s="1"/>
  <c r="AD81" i="2" s="1"/>
  <c r="AE82" i="2"/>
  <c r="AN81" i="1"/>
  <c r="AM81" i="1"/>
  <c r="AP80" i="1"/>
  <c r="AO80" i="1"/>
  <c r="AI82" i="1"/>
  <c r="X85" i="1"/>
  <c r="U86" i="1"/>
  <c r="AA87" i="1" s="1"/>
  <c r="AD87" i="1" s="1"/>
  <c r="V85" i="1"/>
  <c r="AB86" i="1" s="1"/>
  <c r="W84" i="1"/>
  <c r="AG84" i="1" s="1"/>
  <c r="AC86" i="1" l="1"/>
  <c r="AF86" i="1" s="1"/>
  <c r="T87" i="1"/>
  <c r="Z87" i="1"/>
  <c r="AL86" i="1"/>
  <c r="S87" i="1"/>
  <c r="Y87" i="1"/>
  <c r="AE84" i="1"/>
  <c r="AH84" i="1" s="1"/>
  <c r="AJ84" i="1" s="1"/>
  <c r="AK84" i="1" s="1"/>
  <c r="AE85" i="1"/>
  <c r="AB83" i="2"/>
  <c r="W84" i="2"/>
  <c r="Z84" i="2" s="1"/>
  <c r="V85" i="2"/>
  <c r="Y83" i="2"/>
  <c r="AA82" i="2"/>
  <c r="AC82" i="2" s="1"/>
  <c r="AD82" i="2" s="1"/>
  <c r="X86" i="2"/>
  <c r="U87" i="2"/>
  <c r="AF82" i="2"/>
  <c r="AG81" i="2"/>
  <c r="AH80" i="2"/>
  <c r="AI80" i="2"/>
  <c r="AE83" i="2"/>
  <c r="AI83" i="1"/>
  <c r="AM82" i="1"/>
  <c r="AP81" i="1"/>
  <c r="AO81" i="1"/>
  <c r="AN82" i="1"/>
  <c r="V86" i="1"/>
  <c r="AB87" i="1" s="1"/>
  <c r="W85" i="1"/>
  <c r="AG85" i="1" s="1"/>
  <c r="X86" i="1"/>
  <c r="U87" i="1"/>
  <c r="AA88" i="1" s="1"/>
  <c r="AD88" i="1" s="1"/>
  <c r="AC87" i="1" l="1"/>
  <c r="AF87" i="1" s="1"/>
  <c r="AL87" i="1" s="1"/>
  <c r="S88" i="1"/>
  <c r="Y88" i="1"/>
  <c r="T88" i="1"/>
  <c r="Z88" i="1"/>
  <c r="AB84" i="2"/>
  <c r="X87" i="2"/>
  <c r="U88" i="2"/>
  <c r="Y84" i="2"/>
  <c r="AA83" i="2"/>
  <c r="AC83" i="2" s="1"/>
  <c r="AD83" i="2" s="1"/>
  <c r="W85" i="2"/>
  <c r="Z85" i="2" s="1"/>
  <c r="V86" i="2"/>
  <c r="AF83" i="2"/>
  <c r="AG82" i="2"/>
  <c r="AI81" i="2"/>
  <c r="AH81" i="2"/>
  <c r="AE84" i="2"/>
  <c r="AH85" i="1"/>
  <c r="AJ85" i="1" s="1"/>
  <c r="AK85" i="1" s="1"/>
  <c r="AP82" i="1"/>
  <c r="AO82" i="1"/>
  <c r="AI84" i="1"/>
  <c r="AN83" i="1"/>
  <c r="AM83" i="1"/>
  <c r="X87" i="1"/>
  <c r="U88" i="1"/>
  <c r="AA89" i="1" s="1"/>
  <c r="AD89" i="1" s="1"/>
  <c r="V87" i="1"/>
  <c r="AB88" i="1" s="1"/>
  <c r="W86" i="1"/>
  <c r="AG86" i="1" s="1"/>
  <c r="AC88" i="1" l="1"/>
  <c r="AF88" i="1" s="1"/>
  <c r="AL88" i="1" s="1"/>
  <c r="S89" i="1"/>
  <c r="Y89" i="1"/>
  <c r="AE86" i="1"/>
  <c r="AH86" i="1" s="1"/>
  <c r="AJ86" i="1" s="1"/>
  <c r="AK86" i="1" s="1"/>
  <c r="T89" i="1"/>
  <c r="Z89" i="1"/>
  <c r="AB85" i="2"/>
  <c r="AF84" i="2"/>
  <c r="AG83" i="2"/>
  <c r="W86" i="2"/>
  <c r="Z86" i="2" s="1"/>
  <c r="V87" i="2"/>
  <c r="U89" i="2"/>
  <c r="X88" i="2"/>
  <c r="AI82" i="2"/>
  <c r="AH82" i="2"/>
  <c r="Y85" i="2"/>
  <c r="AA84" i="2"/>
  <c r="AC84" i="2" s="1"/>
  <c r="AD84" i="2" s="1"/>
  <c r="AE85" i="2"/>
  <c r="AM84" i="1"/>
  <c r="AI85" i="1"/>
  <c r="AN84" i="1"/>
  <c r="AO83" i="1"/>
  <c r="AP83" i="1"/>
  <c r="V88" i="1"/>
  <c r="AB89" i="1" s="1"/>
  <c r="W87" i="1"/>
  <c r="AG87" i="1" s="1"/>
  <c r="X88" i="1"/>
  <c r="U89" i="1"/>
  <c r="AA90" i="1" s="1"/>
  <c r="AD90" i="1" s="1"/>
  <c r="S90" i="1" l="1"/>
  <c r="Y90" i="1"/>
  <c r="AE87" i="1"/>
  <c r="T90" i="1"/>
  <c r="Z90" i="1"/>
  <c r="AC89" i="1"/>
  <c r="AF89" i="1" s="1"/>
  <c r="AB86" i="2"/>
  <c r="W87" i="2"/>
  <c r="Z87" i="2" s="1"/>
  <c r="V88" i="2"/>
  <c r="AI83" i="2"/>
  <c r="AH83" i="2"/>
  <c r="U90" i="2"/>
  <c r="X89" i="2"/>
  <c r="AF85" i="2"/>
  <c r="AG84" i="2"/>
  <c r="Y86" i="2"/>
  <c r="AA85" i="2"/>
  <c r="AC85" i="2" s="1"/>
  <c r="AD85" i="2" s="1"/>
  <c r="AE86" i="2"/>
  <c r="AM85" i="1"/>
  <c r="AH87" i="1"/>
  <c r="AJ87" i="1" s="1"/>
  <c r="AK87" i="1" s="1"/>
  <c r="AP84" i="1"/>
  <c r="AO84" i="1"/>
  <c r="AN85" i="1"/>
  <c r="AI86" i="1"/>
  <c r="X89" i="1"/>
  <c r="U90" i="1"/>
  <c r="AA91" i="1" s="1"/>
  <c r="AD91" i="1" s="1"/>
  <c r="V89" i="1"/>
  <c r="AB90" i="1" s="1"/>
  <c r="W88" i="1"/>
  <c r="AG88" i="1" s="1"/>
  <c r="AC90" i="1" l="1"/>
  <c r="AF90" i="1" s="1"/>
  <c r="AL89" i="1"/>
  <c r="T91" i="1"/>
  <c r="Z91" i="1"/>
  <c r="S91" i="1"/>
  <c r="Y91" i="1"/>
  <c r="AL90" i="1"/>
  <c r="AE88" i="1"/>
  <c r="AH88" i="1" s="1"/>
  <c r="AJ88" i="1" s="1"/>
  <c r="AK88" i="1" s="1"/>
  <c r="AB87" i="2"/>
  <c r="X90" i="2"/>
  <c r="U91" i="2"/>
  <c r="W88" i="2"/>
  <c r="Z88" i="2" s="1"/>
  <c r="V89" i="2"/>
  <c r="AF86" i="2"/>
  <c r="AG85" i="2"/>
  <c r="AH84" i="2"/>
  <c r="AI84" i="2"/>
  <c r="Y87" i="2"/>
  <c r="AA86" i="2"/>
  <c r="AC86" i="2" s="1"/>
  <c r="AD86" i="2" s="1"/>
  <c r="AE87" i="2"/>
  <c r="AI87" i="1"/>
  <c r="AP85" i="1"/>
  <c r="AO85" i="1"/>
  <c r="AN86" i="1"/>
  <c r="AM86" i="1"/>
  <c r="V90" i="1"/>
  <c r="AB91" i="1" s="1"/>
  <c r="W89" i="1"/>
  <c r="AG89" i="1" s="1"/>
  <c r="X90" i="1"/>
  <c r="U91" i="1"/>
  <c r="AA92" i="1" s="1"/>
  <c r="AD92" i="1" s="1"/>
  <c r="AC91" i="1" l="1"/>
  <c r="AF91" i="1" s="1"/>
  <c r="AL91" i="1" s="1"/>
  <c r="T92" i="1"/>
  <c r="Z92" i="1"/>
  <c r="S92" i="1"/>
  <c r="Y92" i="1"/>
  <c r="AE89" i="1"/>
  <c r="AH89" i="1" s="1"/>
  <c r="AJ89" i="1" s="1"/>
  <c r="AK89" i="1" s="1"/>
  <c r="AM87" i="1"/>
  <c r="AB88" i="2"/>
  <c r="AI85" i="2"/>
  <c r="AH85" i="2"/>
  <c r="AF87" i="2"/>
  <c r="AG86" i="2"/>
  <c r="W89" i="2"/>
  <c r="Z89" i="2" s="1"/>
  <c r="V90" i="2"/>
  <c r="X91" i="2"/>
  <c r="U92" i="2"/>
  <c r="Y88" i="2"/>
  <c r="AA87" i="2"/>
  <c r="AC87" i="2" s="1"/>
  <c r="AD87" i="2" s="1"/>
  <c r="AE88" i="2"/>
  <c r="AP86" i="1"/>
  <c r="AO86" i="1"/>
  <c r="AN87" i="1"/>
  <c r="AI88" i="1"/>
  <c r="X91" i="1"/>
  <c r="U92" i="1"/>
  <c r="AA93" i="1" s="1"/>
  <c r="AD93" i="1" s="1"/>
  <c r="V91" i="1"/>
  <c r="AB92" i="1" s="1"/>
  <c r="W90" i="1"/>
  <c r="AG90" i="1" s="1"/>
  <c r="AC92" i="1" l="1"/>
  <c r="AF92" i="1" s="1"/>
  <c r="AL92" i="1" s="1"/>
  <c r="S93" i="1"/>
  <c r="Y93" i="1"/>
  <c r="T93" i="1"/>
  <c r="Z93" i="1"/>
  <c r="AE90" i="1"/>
  <c r="AH90" i="1" s="1"/>
  <c r="AJ90" i="1" s="1"/>
  <c r="AK90" i="1" s="1"/>
  <c r="AB89" i="2"/>
  <c r="W90" i="2"/>
  <c r="Z90" i="2" s="1"/>
  <c r="V91" i="2"/>
  <c r="AF88" i="2"/>
  <c r="AG87" i="2"/>
  <c r="Y89" i="2"/>
  <c r="AA88" i="2"/>
  <c r="AC88" i="2" s="1"/>
  <c r="AD88" i="2" s="1"/>
  <c r="AI86" i="2"/>
  <c r="AH86" i="2"/>
  <c r="U93" i="2"/>
  <c r="X92" i="2"/>
  <c r="AE89" i="2"/>
  <c r="AN88" i="1"/>
  <c r="AO87" i="1"/>
  <c r="AP87" i="1"/>
  <c r="AM88" i="1"/>
  <c r="AI89" i="1"/>
  <c r="V92" i="1"/>
  <c r="AB93" i="1" s="1"/>
  <c r="W91" i="1"/>
  <c r="AG91" i="1" s="1"/>
  <c r="X92" i="1"/>
  <c r="U93" i="1"/>
  <c r="AA94" i="1" s="1"/>
  <c r="AD94" i="1" s="1"/>
  <c r="AC93" i="1" l="1"/>
  <c r="AF93" i="1" s="1"/>
  <c r="AE91" i="1"/>
  <c r="T94" i="1"/>
  <c r="Z94" i="1"/>
  <c r="AL93" i="1"/>
  <c r="S94" i="1"/>
  <c r="Y94" i="1"/>
  <c r="AB90" i="2"/>
  <c r="W91" i="2"/>
  <c r="Z91" i="2" s="1"/>
  <c r="V92" i="2"/>
  <c r="Y90" i="2"/>
  <c r="AA89" i="2"/>
  <c r="AC89" i="2" s="1"/>
  <c r="AD89" i="2" s="1"/>
  <c r="AI87" i="2"/>
  <c r="AH87" i="2"/>
  <c r="AF89" i="2"/>
  <c r="AG88" i="2"/>
  <c r="U94" i="2"/>
  <c r="X93" i="2"/>
  <c r="AE90" i="2"/>
  <c r="AM89" i="1"/>
  <c r="AH91" i="1"/>
  <c r="AJ91" i="1" s="1"/>
  <c r="AK91" i="1" s="1"/>
  <c r="AI90" i="1"/>
  <c r="AP88" i="1"/>
  <c r="AO88" i="1"/>
  <c r="AN89" i="1"/>
  <c r="X93" i="1"/>
  <c r="U94" i="1"/>
  <c r="AA95" i="1" s="1"/>
  <c r="AD95" i="1" s="1"/>
  <c r="V93" i="1"/>
  <c r="AB94" i="1" s="1"/>
  <c r="W92" i="1"/>
  <c r="AG92" i="1" s="1"/>
  <c r="AC94" i="1" l="1"/>
  <c r="AF94" i="1" s="1"/>
  <c r="S95" i="1"/>
  <c r="Y95" i="1"/>
  <c r="AL94" i="1"/>
  <c r="T95" i="1"/>
  <c r="Z95" i="1"/>
  <c r="AE93" i="1"/>
  <c r="AE92" i="1"/>
  <c r="AH92" i="1" s="1"/>
  <c r="AJ92" i="1" s="1"/>
  <c r="AK92" i="1" s="1"/>
  <c r="AM90" i="1"/>
  <c r="AB91" i="2"/>
  <c r="Y91" i="2"/>
  <c r="AA90" i="2"/>
  <c r="AC90" i="2" s="1"/>
  <c r="AD90" i="2" s="1"/>
  <c r="W92" i="2"/>
  <c r="Z92" i="2" s="1"/>
  <c r="V93" i="2"/>
  <c r="AF90" i="2"/>
  <c r="AG89" i="2"/>
  <c r="AH88" i="2"/>
  <c r="AI88" i="2"/>
  <c r="X94" i="2"/>
  <c r="U95" i="2"/>
  <c r="AE91" i="2"/>
  <c r="AI91" i="1"/>
  <c r="AO89" i="1"/>
  <c r="AP89" i="1"/>
  <c r="AN90" i="1"/>
  <c r="V94" i="1"/>
  <c r="AB95" i="1" s="1"/>
  <c r="W93" i="1"/>
  <c r="AG93" i="1" s="1"/>
  <c r="X94" i="1"/>
  <c r="U95" i="1"/>
  <c r="AA96" i="1" s="1"/>
  <c r="AD96" i="1" s="1"/>
  <c r="AC95" i="1" l="1"/>
  <c r="AF95" i="1" s="1"/>
  <c r="T96" i="1"/>
  <c r="Z96" i="1"/>
  <c r="AL95" i="1"/>
  <c r="S96" i="1"/>
  <c r="Y96" i="1"/>
  <c r="AM91" i="1"/>
  <c r="AB92" i="2"/>
  <c r="AH89" i="2"/>
  <c r="AI89" i="2"/>
  <c r="Y92" i="2"/>
  <c r="AA91" i="2"/>
  <c r="AC91" i="2" s="1"/>
  <c r="AD91" i="2" s="1"/>
  <c r="W93" i="2"/>
  <c r="Z93" i="2" s="1"/>
  <c r="V94" i="2"/>
  <c r="X95" i="2"/>
  <c r="U96" i="2"/>
  <c r="AF91" i="2"/>
  <c r="AG90" i="2"/>
  <c r="AE92" i="2"/>
  <c r="AH93" i="1"/>
  <c r="AJ93" i="1" s="1"/>
  <c r="AK93" i="1" s="1"/>
  <c r="AP90" i="1"/>
  <c r="AO90" i="1"/>
  <c r="AN91" i="1"/>
  <c r="AI92" i="1"/>
  <c r="X95" i="1"/>
  <c r="U96" i="1"/>
  <c r="AA97" i="1" s="1"/>
  <c r="AD97" i="1" s="1"/>
  <c r="V95" i="1"/>
  <c r="AB96" i="1" s="1"/>
  <c r="W94" i="1"/>
  <c r="AG94" i="1" s="1"/>
  <c r="S97" i="1" l="1"/>
  <c r="Y97" i="1"/>
  <c r="AC96" i="1"/>
  <c r="AF96" i="1" s="1"/>
  <c r="T97" i="1"/>
  <c r="Z97" i="1"/>
  <c r="AE95" i="1"/>
  <c r="AE94" i="1"/>
  <c r="AH94" i="1" s="1"/>
  <c r="AJ94" i="1" s="1"/>
  <c r="AK94" i="1" s="1"/>
  <c r="AB93" i="2"/>
  <c r="Y93" i="2"/>
  <c r="AA92" i="2"/>
  <c r="AC92" i="2" s="1"/>
  <c r="AD92" i="2" s="1"/>
  <c r="AF92" i="2"/>
  <c r="AG91" i="2"/>
  <c r="W94" i="2"/>
  <c r="Z94" i="2" s="1"/>
  <c r="V95" i="2"/>
  <c r="U97" i="2"/>
  <c r="X96" i="2"/>
  <c r="AH90" i="2"/>
  <c r="AI90" i="2"/>
  <c r="AE93" i="2"/>
  <c r="AP91" i="1"/>
  <c r="AO91" i="1"/>
  <c r="AN92" i="1"/>
  <c r="AI93" i="1"/>
  <c r="AM92" i="1"/>
  <c r="V96" i="1"/>
  <c r="AB97" i="1" s="1"/>
  <c r="W95" i="1"/>
  <c r="AG95" i="1" s="1"/>
  <c r="X96" i="1"/>
  <c r="U97" i="1"/>
  <c r="AA98" i="1" s="1"/>
  <c r="AD98" i="1" s="1"/>
  <c r="T98" i="1" l="1"/>
  <c r="Z98" i="1"/>
  <c r="AL96" i="1"/>
  <c r="AC97" i="1"/>
  <c r="AF97" i="1" s="1"/>
  <c r="S98" i="1"/>
  <c r="Y98" i="1"/>
  <c r="AB94" i="2"/>
  <c r="W95" i="2"/>
  <c r="Z95" i="2" s="1"/>
  <c r="V96" i="2"/>
  <c r="Y94" i="2"/>
  <c r="AA93" i="2"/>
  <c r="AC93" i="2" s="1"/>
  <c r="AD93" i="2" s="1"/>
  <c r="AF93" i="2"/>
  <c r="AG92" i="2"/>
  <c r="AI91" i="2"/>
  <c r="AH91" i="2"/>
  <c r="U98" i="2"/>
  <c r="X97" i="2"/>
  <c r="AE94" i="2"/>
  <c r="AH95" i="1"/>
  <c r="AJ95" i="1" s="1"/>
  <c r="AK95" i="1" s="1"/>
  <c r="AI94" i="1"/>
  <c r="AP92" i="1"/>
  <c r="AO92" i="1"/>
  <c r="AM93" i="1"/>
  <c r="AN93" i="1"/>
  <c r="X97" i="1"/>
  <c r="U98" i="1"/>
  <c r="AA99" i="1" s="1"/>
  <c r="AD99" i="1" s="1"/>
  <c r="V97" i="1"/>
  <c r="AB98" i="1" s="1"/>
  <c r="W96" i="1"/>
  <c r="AG96" i="1" s="1"/>
  <c r="AC98" i="1" l="1"/>
  <c r="AF98" i="1" s="1"/>
  <c r="S99" i="1"/>
  <c r="Y99" i="1"/>
  <c r="AL97" i="1"/>
  <c r="AE96" i="1"/>
  <c r="AH96" i="1" s="1"/>
  <c r="AJ96" i="1" s="1"/>
  <c r="AK96" i="1" s="1"/>
  <c r="AL98" i="1"/>
  <c r="T99" i="1"/>
  <c r="Z99" i="1"/>
  <c r="AM94" i="1"/>
  <c r="AB95" i="2"/>
  <c r="AH92" i="2"/>
  <c r="AI92" i="2"/>
  <c r="Y95" i="2"/>
  <c r="AA94" i="2"/>
  <c r="AC94" i="2" s="1"/>
  <c r="AD94" i="2" s="1"/>
  <c r="W96" i="2"/>
  <c r="Z96" i="2" s="1"/>
  <c r="V97" i="2"/>
  <c r="AF94" i="2"/>
  <c r="AG93" i="2"/>
  <c r="X98" i="2"/>
  <c r="U99" i="2"/>
  <c r="AE95" i="2"/>
  <c r="AP93" i="1"/>
  <c r="AO93" i="1"/>
  <c r="AN94" i="1"/>
  <c r="AI95" i="1"/>
  <c r="V98" i="1"/>
  <c r="AB99" i="1" s="1"/>
  <c r="W97" i="1"/>
  <c r="AE97" i="1" s="1"/>
  <c r="X98" i="1"/>
  <c r="U99" i="1"/>
  <c r="AA100" i="1" s="1"/>
  <c r="AD100" i="1" s="1"/>
  <c r="AC99" i="1" l="1"/>
  <c r="AF99" i="1" s="1"/>
  <c r="AG97" i="1"/>
  <c r="AL99" i="1"/>
  <c r="T100" i="1"/>
  <c r="Z100" i="1"/>
  <c r="S100" i="1"/>
  <c r="Y100" i="1"/>
  <c r="AB96" i="2"/>
  <c r="AF95" i="2"/>
  <c r="AG94" i="2"/>
  <c r="Y96" i="2"/>
  <c r="AA95" i="2"/>
  <c r="AC95" i="2" s="1"/>
  <c r="AD95" i="2" s="1"/>
  <c r="AI93" i="2"/>
  <c r="AH93" i="2"/>
  <c r="W97" i="2"/>
  <c r="Z97" i="2" s="1"/>
  <c r="V98" i="2"/>
  <c r="X99" i="2"/>
  <c r="U100" i="2"/>
  <c r="AE96" i="2"/>
  <c r="AH97" i="1"/>
  <c r="AJ97" i="1" s="1"/>
  <c r="AK97" i="1" s="1"/>
  <c r="AN95" i="1"/>
  <c r="AM95" i="1"/>
  <c r="AI96" i="1"/>
  <c r="AP94" i="1"/>
  <c r="AO94" i="1"/>
  <c r="X99" i="1"/>
  <c r="U100" i="1"/>
  <c r="AA101" i="1" s="1"/>
  <c r="AD101" i="1" s="1"/>
  <c r="V99" i="1"/>
  <c r="AB100" i="1" s="1"/>
  <c r="W98" i="1"/>
  <c r="AG98" i="1" s="1"/>
  <c r="AC100" i="1" l="1"/>
  <c r="AF100" i="1" s="1"/>
  <c r="S101" i="1"/>
  <c r="Y101" i="1"/>
  <c r="AL100" i="1"/>
  <c r="T101" i="1"/>
  <c r="Z101" i="1"/>
  <c r="AE99" i="1"/>
  <c r="AE98" i="1"/>
  <c r="AH98" i="1" s="1"/>
  <c r="AJ98" i="1" s="1"/>
  <c r="AK98" i="1" s="1"/>
  <c r="AB97" i="2"/>
  <c r="Y97" i="2"/>
  <c r="AA96" i="2"/>
  <c r="AC96" i="2" s="1"/>
  <c r="AD96" i="2" s="1"/>
  <c r="AI94" i="2"/>
  <c r="AH94" i="2"/>
  <c r="AF96" i="2"/>
  <c r="AG95" i="2"/>
  <c r="W98" i="2"/>
  <c r="Z98" i="2" s="1"/>
  <c r="V99" i="2"/>
  <c r="U101" i="2"/>
  <c r="X100" i="2"/>
  <c r="AE97" i="2"/>
  <c r="AI97" i="1"/>
  <c r="AM96" i="1"/>
  <c r="AN96" i="1"/>
  <c r="AP95" i="1"/>
  <c r="AO95" i="1"/>
  <c r="V100" i="1"/>
  <c r="AB101" i="1" s="1"/>
  <c r="W99" i="1"/>
  <c r="AG99" i="1" s="1"/>
  <c r="X100" i="1"/>
  <c r="U101" i="1"/>
  <c r="AA102" i="1" s="1"/>
  <c r="AD102" i="1" s="1"/>
  <c r="T102" i="1" l="1"/>
  <c r="Z102" i="1"/>
  <c r="AC101" i="1"/>
  <c r="AF101" i="1" s="1"/>
  <c r="S102" i="1"/>
  <c r="Y102" i="1"/>
  <c r="AM97" i="1"/>
  <c r="AB98" i="2"/>
  <c r="AI95" i="2"/>
  <c r="AH95" i="2"/>
  <c r="AF97" i="2"/>
  <c r="AG96" i="2"/>
  <c r="Y98" i="2"/>
  <c r="AA97" i="2"/>
  <c r="AC97" i="2" s="1"/>
  <c r="AD97" i="2" s="1"/>
  <c r="W99" i="2"/>
  <c r="Z99" i="2" s="1"/>
  <c r="V100" i="2"/>
  <c r="U102" i="2"/>
  <c r="X102" i="2" s="1"/>
  <c r="X101" i="2"/>
  <c r="AE98" i="2"/>
  <c r="AH99" i="1"/>
  <c r="AJ99" i="1" s="1"/>
  <c r="AK99" i="1" s="1"/>
  <c r="AP96" i="1"/>
  <c r="AO96" i="1"/>
  <c r="AN97" i="1"/>
  <c r="AI98" i="1"/>
  <c r="X101" i="1"/>
  <c r="U102" i="1"/>
  <c r="X102" i="1" s="1"/>
  <c r="V101" i="1"/>
  <c r="AB102" i="1" s="1"/>
  <c r="W100" i="1"/>
  <c r="AG100" i="1" s="1"/>
  <c r="AC102" i="1" l="1"/>
  <c r="AF102" i="1" s="1"/>
  <c r="AL101" i="1"/>
  <c r="AL102" i="1"/>
  <c r="AE100" i="1"/>
  <c r="AH100" i="1" s="1"/>
  <c r="AJ100" i="1" s="1"/>
  <c r="AK100" i="1" s="1"/>
  <c r="AB99" i="2"/>
  <c r="Y99" i="2"/>
  <c r="AA98" i="2"/>
  <c r="AC98" i="2" s="1"/>
  <c r="AD98" i="2" s="1"/>
  <c r="AI96" i="2"/>
  <c r="AH96" i="2"/>
  <c r="W100" i="2"/>
  <c r="Z100" i="2" s="1"/>
  <c r="V101" i="2"/>
  <c r="AF98" i="2"/>
  <c r="AG97" i="2"/>
  <c r="AE99" i="2"/>
  <c r="AM98" i="1"/>
  <c r="AI99" i="1"/>
  <c r="AO97" i="1"/>
  <c r="AP97" i="1"/>
  <c r="AN98" i="1"/>
  <c r="V102" i="1"/>
  <c r="W102" i="1" s="1"/>
  <c r="AE102" i="1" s="1"/>
  <c r="W101" i="1"/>
  <c r="AG101" i="1" s="1"/>
  <c r="AE101" i="1" l="1"/>
  <c r="AG102" i="1"/>
  <c r="AM99" i="1"/>
  <c r="AB100" i="2"/>
  <c r="W101" i="2"/>
  <c r="Z101" i="2" s="1"/>
  <c r="V102" i="2"/>
  <c r="W102" i="2" s="1"/>
  <c r="Y100" i="2"/>
  <c r="AA99" i="2"/>
  <c r="AC99" i="2" s="1"/>
  <c r="AD99" i="2" s="1"/>
  <c r="AI97" i="2"/>
  <c r="AH97" i="2"/>
  <c r="AF99" i="2"/>
  <c r="AG98" i="2"/>
  <c r="AE100" i="2"/>
  <c r="AH102" i="1"/>
  <c r="AJ102" i="1" s="1"/>
  <c r="AK102" i="1" s="1"/>
  <c r="AH101" i="1"/>
  <c r="AJ101" i="1" s="1"/>
  <c r="AK101" i="1" s="1"/>
  <c r="AI100" i="1"/>
  <c r="AN99" i="1"/>
  <c r="AP98" i="1"/>
  <c r="AO98" i="1"/>
  <c r="AM100" i="1" l="1"/>
  <c r="AB101" i="2"/>
  <c r="Z102" i="2"/>
  <c r="Y101" i="2"/>
  <c r="AA100" i="2"/>
  <c r="AC100" i="2" s="1"/>
  <c r="AD100" i="2" s="1"/>
  <c r="AH98" i="2"/>
  <c r="AI98" i="2"/>
  <c r="AF100" i="2"/>
  <c r="AG99" i="2"/>
  <c r="AE101" i="2"/>
  <c r="AP99" i="1"/>
  <c r="AO99" i="1"/>
  <c r="AN100" i="1"/>
  <c r="AI101" i="1"/>
  <c r="AN101" i="1" s="1"/>
  <c r="Y102" i="2" l="1"/>
  <c r="AA102" i="2" s="1"/>
  <c r="AC102" i="2" s="1"/>
  <c r="AD102" i="2" s="1"/>
  <c r="AA101" i="2"/>
  <c r="AC101" i="2" s="1"/>
  <c r="AD101" i="2" s="1"/>
  <c r="AI99" i="2"/>
  <c r="AH99" i="2"/>
  <c r="AB102" i="2"/>
  <c r="AG102" i="2"/>
  <c r="AF101" i="2"/>
  <c r="AG100" i="2"/>
  <c r="AE102" i="2"/>
  <c r="AP101" i="1"/>
  <c r="AO101" i="1"/>
  <c r="AO100" i="1"/>
  <c r="AP100" i="1"/>
  <c r="AN102" i="1"/>
  <c r="AI102" i="1"/>
  <c r="AM102" i="1" s="1"/>
  <c r="AM101" i="1"/>
  <c r="AI100" i="2" l="1"/>
  <c r="AH100" i="2"/>
  <c r="AI102" i="2"/>
  <c r="AH102" i="2"/>
  <c r="AF102" i="2"/>
  <c r="AG101" i="2"/>
  <c r="AP102" i="1"/>
  <c r="AO102" i="1"/>
  <c r="AH101" i="2" l="1"/>
  <c r="AI101" i="2"/>
</calcChain>
</file>

<file path=xl/sharedStrings.xml><?xml version="1.0" encoding="utf-8"?>
<sst xmlns="http://schemas.openxmlformats.org/spreadsheetml/2006/main" count="246" uniqueCount="117">
  <si>
    <t>Parámetros</t>
  </si>
  <si>
    <t>nº de empresas que producen bienes intermedios</t>
  </si>
  <si>
    <t>n</t>
  </si>
  <si>
    <t>población activa</t>
  </si>
  <si>
    <t>N</t>
  </si>
  <si>
    <t>Productividad de largo plazo</t>
  </si>
  <si>
    <t>B barra</t>
  </si>
  <si>
    <t>alpha</t>
  </si>
  <si>
    <t>Cotizaciones a la seguridad social a cargo de los trabajadores</t>
  </si>
  <si>
    <t>tau sub L</t>
  </si>
  <si>
    <t>Cotizaciones a la seguridad social a cargo de las empresas</t>
  </si>
  <si>
    <t>tau sub F</t>
  </si>
  <si>
    <t>subsidio de desempleo como % sobre la productividad total de los factores</t>
  </si>
  <si>
    <t>c</t>
  </si>
  <si>
    <t>epsilon</t>
  </si>
  <si>
    <t>mark-up de salarios</t>
  </si>
  <si>
    <t>m sup w</t>
  </si>
  <si>
    <t>mark-up de precios</t>
  </si>
  <si>
    <t>m sup p</t>
  </si>
  <si>
    <t>pendiente de la inversa de la oferta agregada</t>
  </si>
  <si>
    <t>gamma</t>
  </si>
  <si>
    <t>Propensión marginal a consumir</t>
  </si>
  <si>
    <t>Efecto de la producción en la demanda de inversión</t>
  </si>
  <si>
    <t>Iy</t>
  </si>
  <si>
    <t>Impuesto sobre la renta</t>
  </si>
  <si>
    <t>tau</t>
  </si>
  <si>
    <t>Multiplicador keynesiano</t>
  </si>
  <si>
    <t>m tilde</t>
  </si>
  <si>
    <t>% de gasto público sobre output</t>
  </si>
  <si>
    <t>gy</t>
  </si>
  <si>
    <t>elasticidad de la demanda de bienes a cambios en el gasto público</t>
  </si>
  <si>
    <t>alpha1</t>
  </si>
  <si>
    <t>semielasticidad de la demanda de bienes ante cambio en el tipo de interés real</t>
  </si>
  <si>
    <t>alpha2</t>
  </si>
  <si>
    <t>prima de riesgo de largo plazo</t>
  </si>
  <si>
    <t>rho barra</t>
  </si>
  <si>
    <t>tipo de interés real de largo plazo</t>
  </si>
  <si>
    <t>r barra</t>
  </si>
  <si>
    <t>sensibilidad del tipo de interés planeado por la autoridad monetaria a desviaciones de la inflación respecto del objetivo</t>
  </si>
  <si>
    <t>h</t>
  </si>
  <si>
    <t>sensibilidad del tipo de interés planeado por la autoridad monetaria a cambios en el output-gap</t>
  </si>
  <si>
    <t>b</t>
  </si>
  <si>
    <t>pendiente de la inversa de la demanda agregada</t>
  </si>
  <si>
    <t>dseta</t>
  </si>
  <si>
    <t>grado de ajuste de las expectativas adaptativas</t>
  </si>
  <si>
    <t>lambda</t>
  </si>
  <si>
    <t>Oferta Agregada:</t>
  </si>
  <si>
    <t>Elasticidad de sustitución de los bienes finales que consumen los hogares</t>
  </si>
  <si>
    <t>Desutilidad de trabajar</t>
  </si>
  <si>
    <t>mu</t>
  </si>
  <si>
    <t>theta</t>
  </si>
  <si>
    <t>Probabilidad de que la empresa descubra a un incumplidor</t>
  </si>
  <si>
    <t>1-Elasticidad del output respecto del empleo en la función de producción</t>
  </si>
  <si>
    <t>Cy</t>
  </si>
  <si>
    <t>Variables de largo plazo</t>
  </si>
  <si>
    <t>Empleo de largo plazo</t>
  </si>
  <si>
    <t>L barra</t>
  </si>
  <si>
    <t>Tasa de paro  de largo plazo</t>
  </si>
  <si>
    <t>u barra</t>
  </si>
  <si>
    <t>Producción de largo plazo</t>
  </si>
  <si>
    <t>Y barra</t>
  </si>
  <si>
    <t>Salario real de largo plazo</t>
  </si>
  <si>
    <t>w barra</t>
  </si>
  <si>
    <t>Inflación objetivo de la autoridad monetaria</t>
  </si>
  <si>
    <t>pi *</t>
  </si>
  <si>
    <t>Gasto Público de largo plazo</t>
  </si>
  <si>
    <t>G barra</t>
  </si>
  <si>
    <t>Tipo de interés libre de riesgo de largo plazo</t>
  </si>
  <si>
    <t>r barra *</t>
  </si>
  <si>
    <t>Parámetros de los procesos estocásticos</t>
  </si>
  <si>
    <t>parámetro autorregresivo del shock en la confianza de los agentes privados</t>
  </si>
  <si>
    <t>phi v</t>
  </si>
  <si>
    <t>desviación típica del shock en la confianza de los agentes privados</t>
  </si>
  <si>
    <t>sigma v</t>
  </si>
  <si>
    <t>parámetro autorregresivo del shock en la prima de riesgo</t>
  </si>
  <si>
    <t>phi rho</t>
  </si>
  <si>
    <t>desviación típica del shock en la prima de riesgo</t>
  </si>
  <si>
    <t>sigma rho</t>
  </si>
  <si>
    <t>parámetro autorregresivo del shock en la productividad total de los factores</t>
  </si>
  <si>
    <t>phi B</t>
  </si>
  <si>
    <t>desviación típica del shock en la productividad total de los factores</t>
  </si>
  <si>
    <t>sigma B</t>
  </si>
  <si>
    <t>parámetro autorregresivo del error en el control del gasto</t>
  </si>
  <si>
    <t>phi G</t>
  </si>
  <si>
    <t>desviación típica del error en el control del gasto</t>
  </si>
  <si>
    <t>sigma G</t>
  </si>
  <si>
    <t>N(0,1)</t>
  </si>
  <si>
    <t>eps v</t>
  </si>
  <si>
    <t>eps rho</t>
  </si>
  <si>
    <t>eps B</t>
  </si>
  <si>
    <t>eps G</t>
  </si>
  <si>
    <t>v</t>
  </si>
  <si>
    <t>rho</t>
  </si>
  <si>
    <t>lnB</t>
  </si>
  <si>
    <t>lng</t>
  </si>
  <si>
    <t>z</t>
  </si>
  <si>
    <t>s</t>
  </si>
  <si>
    <t>tiempo</t>
  </si>
  <si>
    <t>y tilde</t>
  </si>
  <si>
    <t>pi tilde</t>
  </si>
  <si>
    <t>Y</t>
  </si>
  <si>
    <t>pi</t>
  </si>
  <si>
    <t>L</t>
  </si>
  <si>
    <t>u</t>
  </si>
  <si>
    <t>pi(e )</t>
  </si>
  <si>
    <t>W/P</t>
  </si>
  <si>
    <t>i(p)</t>
  </si>
  <si>
    <t>r</t>
  </si>
  <si>
    <t>i</t>
  </si>
  <si>
    <r>
      <t>E</t>
    </r>
    <r>
      <rPr>
        <b/>
        <sz val="10"/>
        <color theme="1"/>
        <rFont val="Calibri"/>
        <family val="2"/>
        <scheme val="minor"/>
      </rPr>
      <t>t-1</t>
    </r>
    <r>
      <rPr>
        <b/>
        <sz val="11"/>
        <color theme="1"/>
        <rFont val="Calibri"/>
        <family val="2"/>
        <scheme val="minor"/>
      </rPr>
      <t>(v)</t>
    </r>
  </si>
  <si>
    <r>
      <t>E</t>
    </r>
    <r>
      <rPr>
        <b/>
        <sz val="10"/>
        <color theme="1"/>
        <rFont val="Calibri"/>
        <family val="2"/>
        <scheme val="minor"/>
      </rPr>
      <t>t-1</t>
    </r>
    <r>
      <rPr>
        <b/>
        <sz val="11"/>
        <color theme="1"/>
        <rFont val="Calibri"/>
        <family val="2"/>
        <scheme val="minor"/>
      </rPr>
      <t>(rho)</t>
    </r>
  </si>
  <si>
    <r>
      <t>E</t>
    </r>
    <r>
      <rPr>
        <b/>
        <sz val="10"/>
        <color theme="1"/>
        <rFont val="Calibri"/>
        <family val="2"/>
        <scheme val="minor"/>
      </rPr>
      <t>t-1</t>
    </r>
    <r>
      <rPr>
        <b/>
        <sz val="11"/>
        <color theme="1"/>
        <rFont val="Calibri"/>
        <family val="2"/>
        <scheme val="minor"/>
      </rPr>
      <t>(lnB)</t>
    </r>
  </si>
  <si>
    <r>
      <t>E</t>
    </r>
    <r>
      <rPr>
        <b/>
        <sz val="10"/>
        <color theme="1"/>
        <rFont val="Calibri"/>
        <family val="2"/>
        <scheme val="minor"/>
      </rPr>
      <t>t-1</t>
    </r>
    <r>
      <rPr>
        <b/>
        <sz val="11"/>
        <color theme="1"/>
        <rFont val="Calibri"/>
        <family val="2"/>
        <scheme val="minor"/>
      </rPr>
      <t>(lnG)</t>
    </r>
  </si>
  <si>
    <r>
      <t>E</t>
    </r>
    <r>
      <rPr>
        <b/>
        <sz val="10"/>
        <color theme="1"/>
        <rFont val="Calibri"/>
        <family val="2"/>
        <scheme val="minor"/>
      </rPr>
      <t>t-1</t>
    </r>
    <r>
      <rPr>
        <b/>
        <sz val="11"/>
        <color theme="1"/>
        <rFont val="Calibri"/>
        <family val="2"/>
        <scheme val="minor"/>
      </rPr>
      <t>(z)</t>
    </r>
  </si>
  <si>
    <r>
      <t>E</t>
    </r>
    <r>
      <rPr>
        <b/>
        <sz val="10"/>
        <color theme="1"/>
        <rFont val="Calibri"/>
        <family val="2"/>
        <scheme val="minor"/>
      </rPr>
      <t>t-1</t>
    </r>
    <r>
      <rPr>
        <b/>
        <sz val="11"/>
        <color theme="1"/>
        <rFont val="Calibri"/>
        <family val="2"/>
        <scheme val="minor"/>
      </rPr>
      <t>(s)</t>
    </r>
  </si>
  <si>
    <r>
      <t>E</t>
    </r>
    <r>
      <rPr>
        <b/>
        <sz val="10"/>
        <color theme="1"/>
        <rFont val="Calibri"/>
        <family val="2"/>
        <scheme val="minor"/>
      </rPr>
      <t>t-1</t>
    </r>
    <r>
      <rPr>
        <b/>
        <sz val="11"/>
        <color theme="1"/>
        <rFont val="Calibri"/>
        <family val="2"/>
        <scheme val="minor"/>
      </rPr>
      <t>(pi tilde)</t>
    </r>
  </si>
  <si>
    <r>
      <t>E</t>
    </r>
    <r>
      <rPr>
        <b/>
        <sz val="10"/>
        <color theme="1"/>
        <rFont val="Calibri"/>
        <family val="2"/>
        <scheme val="minor"/>
      </rPr>
      <t>t-1</t>
    </r>
    <r>
      <rPr>
        <b/>
        <sz val="11"/>
        <color theme="1"/>
        <rFont val="Calibri"/>
        <family val="2"/>
        <scheme val="minor"/>
      </rPr>
      <t>(pi)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</si>
</sst>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3" fillId="0" borderId="0" xfId="0" applyFont="1"/>
    <xf numFmtId="0" fontId="2" fillId="3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vertical="center" wrapText="1"/>
    </xf>
    <xf numFmtId="0" fontId="2" fillId="4" borderId="1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0" fontId="0" fillId="6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Output-gap y diferencial entre inflación y su objetivo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Output-gap</c:v>
          </c:tx>
          <c:marker>
            <c:symbol val="none"/>
          </c:marker>
          <c:val>
            <c:numRef>
              <c:f>'Expectativas Adaptativas'!$Y$2:$Y$102</c:f>
              <c:numCache>
                <c:formatCode>General</c:formatCode>
                <c:ptCount val="101"/>
                <c:pt idx="0">
                  <c:v>0</c:v>
                </c:pt>
                <c:pt idx="1">
                  <c:v>-2.3487387950855421E-3</c:v>
                </c:pt>
                <c:pt idx="2">
                  <c:v>-3.9442177202267401E-3</c:v>
                </c:pt>
                <c:pt idx="3">
                  <c:v>-5.6228465828175502E-3</c:v>
                </c:pt>
                <c:pt idx="4">
                  <c:v>-5.3595305326350467E-3</c:v>
                </c:pt>
                <c:pt idx="5">
                  <c:v>-3.6441912226096709E-3</c:v>
                </c:pt>
                <c:pt idx="6">
                  <c:v>-6.8904777219100074E-4</c:v>
                </c:pt>
                <c:pt idx="7">
                  <c:v>1.1776904885760268E-3</c:v>
                </c:pt>
                <c:pt idx="8">
                  <c:v>4.0464321878908487E-3</c:v>
                </c:pt>
                <c:pt idx="9">
                  <c:v>4.8376320107333427E-3</c:v>
                </c:pt>
                <c:pt idx="10">
                  <c:v>3.4691248938275485E-3</c:v>
                </c:pt>
                <c:pt idx="11">
                  <c:v>3.8880480794610838E-3</c:v>
                </c:pt>
                <c:pt idx="12">
                  <c:v>1.1996589871559292E-3</c:v>
                </c:pt>
                <c:pt idx="13">
                  <c:v>1.011859771572157E-3</c:v>
                </c:pt>
                <c:pt idx="14">
                  <c:v>-1.4984223696442949E-3</c:v>
                </c:pt>
                <c:pt idx="15">
                  <c:v>-3.0692479949622972E-3</c:v>
                </c:pt>
                <c:pt idx="16">
                  <c:v>-3.7325491597217579E-3</c:v>
                </c:pt>
                <c:pt idx="17">
                  <c:v>-3.3349175050659745E-3</c:v>
                </c:pt>
                <c:pt idx="18">
                  <c:v>-3.8979091899537079E-3</c:v>
                </c:pt>
                <c:pt idx="19">
                  <c:v>-3.2618078321532272E-3</c:v>
                </c:pt>
                <c:pt idx="20">
                  <c:v>-1.9700399899239794E-3</c:v>
                </c:pt>
                <c:pt idx="21">
                  <c:v>-2.2057620848847455E-3</c:v>
                </c:pt>
                <c:pt idx="22">
                  <c:v>-1.2442943167972472E-3</c:v>
                </c:pt>
                <c:pt idx="23">
                  <c:v>2.7755996886643958E-4</c:v>
                </c:pt>
                <c:pt idx="24">
                  <c:v>1.5917254919084272E-4</c:v>
                </c:pt>
                <c:pt idx="25">
                  <c:v>7.2869058415462825E-4</c:v>
                </c:pt>
                <c:pt idx="26">
                  <c:v>1.7912089878265587E-3</c:v>
                </c:pt>
                <c:pt idx="27">
                  <c:v>1.8992157380895323E-3</c:v>
                </c:pt>
                <c:pt idx="28">
                  <c:v>3.1643512429125106E-3</c:v>
                </c:pt>
                <c:pt idx="29">
                  <c:v>4.6855345318472727E-3</c:v>
                </c:pt>
                <c:pt idx="30">
                  <c:v>5.9962279042978066E-3</c:v>
                </c:pt>
                <c:pt idx="31">
                  <c:v>5.7475190658326488E-3</c:v>
                </c:pt>
                <c:pt idx="32">
                  <c:v>4.6690446025393776E-3</c:v>
                </c:pt>
                <c:pt idx="33">
                  <c:v>4.6792826552667019E-3</c:v>
                </c:pt>
                <c:pt idx="34">
                  <c:v>5.9888848480466189E-3</c:v>
                </c:pt>
                <c:pt idx="35">
                  <c:v>4.95050952345669E-3</c:v>
                </c:pt>
                <c:pt idx="36">
                  <c:v>3.7877215362132045E-3</c:v>
                </c:pt>
                <c:pt idx="37">
                  <c:v>3.36205525450382E-3</c:v>
                </c:pt>
                <c:pt idx="38">
                  <c:v>3.105305919059255E-3</c:v>
                </c:pt>
                <c:pt idx="39">
                  <c:v>1.6603565826028004E-3</c:v>
                </c:pt>
                <c:pt idx="40">
                  <c:v>1.7944119560454688E-3</c:v>
                </c:pt>
                <c:pt idx="41">
                  <c:v>1.4024783672599527E-3</c:v>
                </c:pt>
                <c:pt idx="42">
                  <c:v>1.920182071360031E-3</c:v>
                </c:pt>
                <c:pt idx="43">
                  <c:v>-1.067183153334157E-3</c:v>
                </c:pt>
                <c:pt idx="44">
                  <c:v>-1.2311984381561515E-3</c:v>
                </c:pt>
                <c:pt idx="45">
                  <c:v>-1.7761031322772081E-3</c:v>
                </c:pt>
                <c:pt idx="46">
                  <c:v>-1.3041446196330553E-3</c:v>
                </c:pt>
                <c:pt idx="47">
                  <c:v>-1.1520721431588399E-3</c:v>
                </c:pt>
                <c:pt idx="48">
                  <c:v>-1.3121185871873345E-3</c:v>
                </c:pt>
                <c:pt idx="49">
                  <c:v>-1.0406148185809901E-3</c:v>
                </c:pt>
                <c:pt idx="50">
                  <c:v>-1.4199807337441463E-3</c:v>
                </c:pt>
                <c:pt idx="51">
                  <c:v>-6.5232665547949615E-4</c:v>
                </c:pt>
                <c:pt idx="52">
                  <c:v>2.5341578712629676E-4</c:v>
                </c:pt>
                <c:pt idx="53">
                  <c:v>-5.1680672512939899E-4</c:v>
                </c:pt>
                <c:pt idx="54">
                  <c:v>-3.239851096258602E-3</c:v>
                </c:pt>
                <c:pt idx="55">
                  <c:v>-5.0087093716025023E-3</c:v>
                </c:pt>
                <c:pt idx="56">
                  <c:v>-5.7534605195371357E-3</c:v>
                </c:pt>
                <c:pt idx="57">
                  <c:v>-4.2407764189409582E-3</c:v>
                </c:pt>
                <c:pt idx="58">
                  <c:v>-3.5211059679948371E-3</c:v>
                </c:pt>
                <c:pt idx="59">
                  <c:v>-3.0090987760816061E-3</c:v>
                </c:pt>
                <c:pt idx="60">
                  <c:v>-1.6776409290604607E-3</c:v>
                </c:pt>
                <c:pt idx="61">
                  <c:v>-2.4495498501232284E-3</c:v>
                </c:pt>
                <c:pt idx="62">
                  <c:v>-1.4059068292006287E-3</c:v>
                </c:pt>
                <c:pt idx="63">
                  <c:v>-1.1333983317983751E-3</c:v>
                </c:pt>
                <c:pt idx="64">
                  <c:v>1.8733529348875107E-3</c:v>
                </c:pt>
                <c:pt idx="65">
                  <c:v>3.8523208737827695E-3</c:v>
                </c:pt>
                <c:pt idx="66">
                  <c:v>3.1524609686271869E-3</c:v>
                </c:pt>
                <c:pt idx="67">
                  <c:v>7.3795219459482208E-4</c:v>
                </c:pt>
                <c:pt idx="68">
                  <c:v>-5.9824782350003834E-4</c:v>
                </c:pt>
                <c:pt idx="69">
                  <c:v>-2.7053293630537587E-3</c:v>
                </c:pt>
                <c:pt idx="70">
                  <c:v>-5.214438223528072E-3</c:v>
                </c:pt>
                <c:pt idx="71">
                  <c:v>-5.8780107902284386E-3</c:v>
                </c:pt>
                <c:pt idx="72">
                  <c:v>-6.6978789664262862E-3</c:v>
                </c:pt>
                <c:pt idx="73">
                  <c:v>-5.5579245231402608E-3</c:v>
                </c:pt>
                <c:pt idx="74">
                  <c:v>-5.6229529055747069E-3</c:v>
                </c:pt>
                <c:pt idx="75">
                  <c:v>-6.1522322765156815E-3</c:v>
                </c:pt>
                <c:pt idx="76">
                  <c:v>-7.6062107315418405E-3</c:v>
                </c:pt>
                <c:pt idx="77">
                  <c:v>-9.5540245219452348E-3</c:v>
                </c:pt>
                <c:pt idx="78">
                  <c:v>-9.4098711813615406E-3</c:v>
                </c:pt>
                <c:pt idx="79">
                  <c:v>-9.2938350479641E-3</c:v>
                </c:pt>
                <c:pt idx="80">
                  <c:v>-6.9130845522571921E-3</c:v>
                </c:pt>
                <c:pt idx="81">
                  <c:v>-4.7204669523813357E-3</c:v>
                </c:pt>
                <c:pt idx="82">
                  <c:v>-2.6723948315162211E-3</c:v>
                </c:pt>
                <c:pt idx="83">
                  <c:v>-8.025067886318891E-4</c:v>
                </c:pt>
                <c:pt idx="84">
                  <c:v>6.1327456273548367E-6</c:v>
                </c:pt>
                <c:pt idx="85">
                  <c:v>-4.3124218118796836E-4</c:v>
                </c:pt>
                <c:pt idx="86">
                  <c:v>-6.5453129273468987E-4</c:v>
                </c:pt>
                <c:pt idx="87">
                  <c:v>7.1036466430650543E-4</c:v>
                </c:pt>
                <c:pt idx="88">
                  <c:v>1.7941511444290095E-3</c:v>
                </c:pt>
                <c:pt idx="89">
                  <c:v>3.6919283603726511E-3</c:v>
                </c:pt>
                <c:pt idx="90">
                  <c:v>4.993037884780966E-3</c:v>
                </c:pt>
                <c:pt idx="91">
                  <c:v>7.3592701265361785E-3</c:v>
                </c:pt>
                <c:pt idx="92">
                  <c:v>8.876901395769448E-3</c:v>
                </c:pt>
                <c:pt idx="93">
                  <c:v>9.5044725745172184E-3</c:v>
                </c:pt>
                <c:pt idx="94">
                  <c:v>9.0659778157800332E-3</c:v>
                </c:pt>
                <c:pt idx="95">
                  <c:v>8.9404975061879548E-3</c:v>
                </c:pt>
                <c:pt idx="96">
                  <c:v>1.0414980160417676E-2</c:v>
                </c:pt>
                <c:pt idx="97">
                  <c:v>9.2037541598098873E-3</c:v>
                </c:pt>
                <c:pt idx="98">
                  <c:v>1.0067769067127063E-2</c:v>
                </c:pt>
                <c:pt idx="99">
                  <c:v>8.6385313130308596E-3</c:v>
                </c:pt>
                <c:pt idx="100">
                  <c:v>6.855980169021272E-3</c:v>
                </c:pt>
              </c:numCache>
            </c:numRef>
          </c:val>
          <c:smooth val="0"/>
        </c:ser>
        <c:ser>
          <c:idx val="1"/>
          <c:order val="1"/>
          <c:tx>
            <c:v>Diferencial de la inflación respecto de su objetivo</c:v>
          </c:tx>
          <c:marker>
            <c:symbol val="none"/>
          </c:marker>
          <c:val>
            <c:numRef>
              <c:f>'Expectativas Adaptativas'!$Z$2:$Z$102</c:f>
              <c:numCache>
                <c:formatCode>General</c:formatCode>
                <c:ptCount val="101"/>
                <c:pt idx="0">
                  <c:v>0</c:v>
                </c:pt>
                <c:pt idx="1">
                  <c:v>3.755517272680314E-3</c:v>
                </c:pt>
                <c:pt idx="2">
                  <c:v>4.812875509750153E-3</c:v>
                </c:pt>
                <c:pt idx="3">
                  <c:v>5.455703153740059E-3</c:v>
                </c:pt>
                <c:pt idx="4">
                  <c:v>5.4018944966403876E-3</c:v>
                </c:pt>
                <c:pt idx="5">
                  <c:v>3.0960557901080219E-3</c:v>
                </c:pt>
                <c:pt idx="6">
                  <c:v>-3.1395624346395277E-4</c:v>
                </c:pt>
                <c:pt idx="7">
                  <c:v>-4.8804262220584387E-3</c:v>
                </c:pt>
                <c:pt idx="8">
                  <c:v>-9.4861504375416648E-3</c:v>
                </c:pt>
                <c:pt idx="9">
                  <c:v>-9.6081486074013171E-3</c:v>
                </c:pt>
                <c:pt idx="10">
                  <c:v>-7.505581542449331E-3</c:v>
                </c:pt>
                <c:pt idx="11">
                  <c:v>-5.2611913739027735E-3</c:v>
                </c:pt>
                <c:pt idx="12">
                  <c:v>7.8908240127359506E-4</c:v>
                </c:pt>
                <c:pt idx="13">
                  <c:v>1.0355868680064649E-3</c:v>
                </c:pt>
                <c:pt idx="14">
                  <c:v>3.5303610132066589E-3</c:v>
                </c:pt>
                <c:pt idx="15">
                  <c:v>5.8478538429775004E-3</c:v>
                </c:pt>
                <c:pt idx="16">
                  <c:v>5.7399798253447345E-3</c:v>
                </c:pt>
                <c:pt idx="17">
                  <c:v>6.3975231476855743E-3</c:v>
                </c:pt>
                <c:pt idx="18">
                  <c:v>8.8240082213353419E-3</c:v>
                </c:pt>
                <c:pt idx="19">
                  <c:v>8.1399371983920804E-3</c:v>
                </c:pt>
                <c:pt idx="20">
                  <c:v>5.6271162044761684E-3</c:v>
                </c:pt>
                <c:pt idx="21">
                  <c:v>4.2505201654062363E-3</c:v>
                </c:pt>
                <c:pt idx="22">
                  <c:v>2.92419275450043E-3</c:v>
                </c:pt>
                <c:pt idx="23">
                  <c:v>-1.159764151954755E-4</c:v>
                </c:pt>
                <c:pt idx="24">
                  <c:v>-5.4251002379535605E-4</c:v>
                </c:pt>
                <c:pt idx="25">
                  <c:v>-2.4059429826664902E-3</c:v>
                </c:pt>
                <c:pt idx="26">
                  <c:v>-3.7989213011829833E-3</c:v>
                </c:pt>
                <c:pt idx="27">
                  <c:v>-2.723851370199982E-3</c:v>
                </c:pt>
                <c:pt idx="28">
                  <c:v>-3.0095996066196035E-3</c:v>
                </c:pt>
                <c:pt idx="29">
                  <c:v>-6.6254785152566904E-3</c:v>
                </c:pt>
                <c:pt idx="30">
                  <c:v>-9.3045216369112716E-3</c:v>
                </c:pt>
                <c:pt idx="31">
                  <c:v>-8.6825836620184078E-3</c:v>
                </c:pt>
                <c:pt idx="32">
                  <c:v>-8.6420915560720696E-3</c:v>
                </c:pt>
                <c:pt idx="33">
                  <c:v>-8.5338503738813902E-3</c:v>
                </c:pt>
                <c:pt idx="34">
                  <c:v>-8.9208026252875182E-3</c:v>
                </c:pt>
                <c:pt idx="35">
                  <c:v>-8.9611930195331296E-3</c:v>
                </c:pt>
                <c:pt idx="36">
                  <c:v>-5.7326505560325695E-3</c:v>
                </c:pt>
                <c:pt idx="37">
                  <c:v>-5.9192314249728517E-3</c:v>
                </c:pt>
                <c:pt idx="38">
                  <c:v>-8.8431255281988426E-3</c:v>
                </c:pt>
                <c:pt idx="39">
                  <c:v>-5.7021761738178332E-3</c:v>
                </c:pt>
                <c:pt idx="40">
                  <c:v>-5.2408929313899595E-3</c:v>
                </c:pt>
                <c:pt idx="41">
                  <c:v>-2.7821082414347048E-3</c:v>
                </c:pt>
                <c:pt idx="42">
                  <c:v>-1.9667507265252468E-3</c:v>
                </c:pt>
                <c:pt idx="43">
                  <c:v>-6.628041101748171E-5</c:v>
                </c:pt>
                <c:pt idx="44">
                  <c:v>8.2953147878185324E-4</c:v>
                </c:pt>
                <c:pt idx="45">
                  <c:v>5.2284831825084909E-4</c:v>
                </c:pt>
                <c:pt idx="46">
                  <c:v>-1.8387562219321801E-3</c:v>
                </c:pt>
                <c:pt idx="47">
                  <c:v>-1.844802160400642E-3</c:v>
                </c:pt>
                <c:pt idx="48">
                  <c:v>3.4771658355946429E-5</c:v>
                </c:pt>
                <c:pt idx="49">
                  <c:v>-6.8401326770999444E-5</c:v>
                </c:pt>
                <c:pt idx="50">
                  <c:v>-5.2977184221129155E-4</c:v>
                </c:pt>
                <c:pt idx="51">
                  <c:v>-2.1644618397390061E-3</c:v>
                </c:pt>
                <c:pt idx="52">
                  <c:v>-1.9712745303489218E-3</c:v>
                </c:pt>
                <c:pt idx="53">
                  <c:v>7.5964242532316345E-4</c:v>
                </c:pt>
                <c:pt idx="54">
                  <c:v>4.7082191733449881E-3</c:v>
                </c:pt>
                <c:pt idx="55">
                  <c:v>6.9112007183838812E-3</c:v>
                </c:pt>
                <c:pt idx="56">
                  <c:v>8.7538547680046305E-3</c:v>
                </c:pt>
                <c:pt idx="57">
                  <c:v>8.363730682532957E-3</c:v>
                </c:pt>
                <c:pt idx="58">
                  <c:v>9.1215251500236221E-3</c:v>
                </c:pt>
                <c:pt idx="59">
                  <c:v>9.4193792648788258E-3</c:v>
                </c:pt>
                <c:pt idx="60">
                  <c:v>7.4285410604834285E-3</c:v>
                </c:pt>
                <c:pt idx="61">
                  <c:v>6.1103067126832347E-3</c:v>
                </c:pt>
                <c:pt idx="62">
                  <c:v>4.9157679282581593E-3</c:v>
                </c:pt>
                <c:pt idx="63">
                  <c:v>3.5130119411631352E-3</c:v>
                </c:pt>
                <c:pt idx="64">
                  <c:v>-9.621330669913968E-4</c:v>
                </c:pt>
                <c:pt idx="65">
                  <c:v>-2.910226293834365E-3</c:v>
                </c:pt>
                <c:pt idx="66">
                  <c:v>-8.4190026732517483E-4</c:v>
                </c:pt>
                <c:pt idx="67">
                  <c:v>3.1776714006842887E-3</c:v>
                </c:pt>
                <c:pt idx="68">
                  <c:v>6.0182633415769363E-3</c:v>
                </c:pt>
                <c:pt idx="69">
                  <c:v>1.042294330432816E-2</c:v>
                </c:pt>
                <c:pt idx="70">
                  <c:v>1.2859346333131492E-2</c:v>
                </c:pt>
                <c:pt idx="71">
                  <c:v>1.3317882963266268E-2</c:v>
                </c:pt>
                <c:pt idx="72">
                  <c:v>1.2758806981423166E-2</c:v>
                </c:pt>
                <c:pt idx="73">
                  <c:v>1.1007256920403004E-2</c:v>
                </c:pt>
                <c:pt idx="74">
                  <c:v>1.0080333749183346E-2</c:v>
                </c:pt>
                <c:pt idx="75">
                  <c:v>1.0628967984606684E-2</c:v>
                </c:pt>
                <c:pt idx="76">
                  <c:v>1.1831961833486974E-2</c:v>
                </c:pt>
                <c:pt idx="77">
                  <c:v>1.2988355725199177E-2</c:v>
                </c:pt>
                <c:pt idx="78">
                  <c:v>1.107809169151811E-2</c:v>
                </c:pt>
                <c:pt idx="79">
                  <c:v>1.1141925842474037E-2</c:v>
                </c:pt>
                <c:pt idx="80">
                  <c:v>7.3478083739105179E-3</c:v>
                </c:pt>
                <c:pt idx="81">
                  <c:v>6.0333737226794032E-3</c:v>
                </c:pt>
                <c:pt idx="82">
                  <c:v>1.7742014343680363E-3</c:v>
                </c:pt>
                <c:pt idx="83">
                  <c:v>-5.0955291701235941E-4</c:v>
                </c:pt>
                <c:pt idx="84">
                  <c:v>-5.1644131360491393E-4</c:v>
                </c:pt>
                <c:pt idx="85">
                  <c:v>1.1563629421533612E-3</c:v>
                </c:pt>
                <c:pt idx="86">
                  <c:v>-4.2172631421863644E-4</c:v>
                </c:pt>
                <c:pt idx="87">
                  <c:v>-2.4835023648585742E-3</c:v>
                </c:pt>
                <c:pt idx="88">
                  <c:v>-3.403543768641281E-3</c:v>
                </c:pt>
                <c:pt idx="89">
                  <c:v>-6.5770843575727721E-3</c:v>
                </c:pt>
                <c:pt idx="90">
                  <c:v>-1.1861877193673995E-2</c:v>
                </c:pt>
                <c:pt idx="91">
                  <c:v>-1.3840747667477005E-2</c:v>
                </c:pt>
                <c:pt idx="92">
                  <c:v>-1.5421291197508655E-2</c:v>
                </c:pt>
                <c:pt idx="93">
                  <c:v>-1.4469750449904591E-2</c:v>
                </c:pt>
                <c:pt idx="94">
                  <c:v>-1.4138810538962326E-2</c:v>
                </c:pt>
                <c:pt idx="95">
                  <c:v>-1.3730212429068436E-2</c:v>
                </c:pt>
                <c:pt idx="96">
                  <c:v>-1.4479103152667223E-2</c:v>
                </c:pt>
                <c:pt idx="97">
                  <c:v>-1.4262507306080086E-2</c:v>
                </c:pt>
                <c:pt idx="98">
                  <c:v>-1.6121456144960661E-2</c:v>
                </c:pt>
                <c:pt idx="99">
                  <c:v>-1.3857090184345023E-2</c:v>
                </c:pt>
                <c:pt idx="100">
                  <c:v>-1.0463652881762051E-2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925376"/>
        <c:axId val="287926912"/>
      </c:lineChart>
      <c:catAx>
        <c:axId val="287925376"/>
        <c:scaling>
          <c:orientation val="minMax"/>
        </c:scaling>
        <c:delete val="0"/>
        <c:axPos val="b"/>
        <c:majorTickMark val="out"/>
        <c:minorTickMark val="none"/>
        <c:tickLblPos val="nextTo"/>
        <c:crossAx val="287926912"/>
        <c:crosses val="autoZero"/>
        <c:auto val="1"/>
        <c:lblAlgn val="ctr"/>
        <c:lblOffset val="100"/>
        <c:noMultiLvlLbl val="0"/>
      </c:catAx>
      <c:valAx>
        <c:axId val="287926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79253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Inflación e inflación esperada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Inflación (en tantos por 1)</c:v>
          </c:tx>
          <c:marker>
            <c:symbol val="none"/>
          </c:marker>
          <c:val>
            <c:numRef>
              <c:f>'Expectativas Racionales'!$AI$2:$AI$102</c:f>
              <c:numCache>
                <c:formatCode>General</c:formatCode>
                <c:ptCount val="101"/>
                <c:pt idx="0">
                  <c:v>0.02</c:v>
                </c:pt>
                <c:pt idx="1">
                  <c:v>2.3755517272680021E-2</c:v>
                </c:pt>
                <c:pt idx="2">
                  <c:v>2.7764171144427693E-2</c:v>
                </c:pt>
                <c:pt idx="3">
                  <c:v>2.7758753851442004E-2</c:v>
                </c:pt>
                <c:pt idx="4">
                  <c:v>2.7105563083121495E-2</c:v>
                </c:pt>
                <c:pt idx="5">
                  <c:v>2.3855116802832567E-2</c:v>
                </c:pt>
                <c:pt idx="6">
                  <c:v>1.8189414253058311E-2</c:v>
                </c:pt>
                <c:pt idx="7">
                  <c:v>1.1618963920568357E-2</c:v>
                </c:pt>
                <c:pt idx="8">
                  <c:v>5.317538130981795E-3</c:v>
                </c:pt>
                <c:pt idx="9">
                  <c:v>4.3826695624922252E-3</c:v>
                </c:pt>
                <c:pt idx="10">
                  <c:v>9.6467323965774877E-3</c:v>
                </c:pt>
                <c:pt idx="11">
                  <c:v>1.5261760549503825E-2</c:v>
                </c:pt>
                <c:pt idx="12">
                  <c:v>2.2883279460869752E-2</c:v>
                </c:pt>
                <c:pt idx="13">
                  <c:v>2.6834206038308848E-2</c:v>
                </c:pt>
                <c:pt idx="14">
                  <c:v>2.652754540137265E-2</c:v>
                </c:pt>
                <c:pt idx="15">
                  <c:v>2.9293064219940546E-2</c:v>
                </c:pt>
                <c:pt idx="16">
                  <c:v>2.9175746523403802E-2</c:v>
                </c:pt>
                <c:pt idx="17">
                  <c:v>2.7929218124948516E-2</c:v>
                </c:pt>
                <c:pt idx="18">
                  <c:v>2.9897154640871199E-2</c:v>
                </c:pt>
                <c:pt idx="19">
                  <c:v>3.0306073448809687E-2</c:v>
                </c:pt>
                <c:pt idx="20">
                  <c:v>2.5861489583053832E-2</c:v>
                </c:pt>
                <c:pt idx="21">
                  <c:v>2.2134732028470494E-2</c:v>
                </c:pt>
                <c:pt idx="22">
                  <c:v>2.0677652158941379E-2</c:v>
                </c:pt>
                <c:pt idx="23">
                  <c:v>1.758106660335116E-2</c:v>
                </c:pt>
                <c:pt idx="24">
                  <c:v>1.5853805730656853E-2</c:v>
                </c:pt>
                <c:pt idx="25">
                  <c:v>1.5486481048216146E-2</c:v>
                </c:pt>
                <c:pt idx="26">
                  <c:v>1.3760764773959537E-2</c:v>
                </c:pt>
                <c:pt idx="27">
                  <c:v>1.5038499894340047E-2</c:v>
                </c:pt>
                <c:pt idx="28">
                  <c:v>1.6763055409073753E-2</c:v>
                </c:pt>
                <c:pt idx="29">
                  <c:v>1.299110395351165E-2</c:v>
                </c:pt>
                <c:pt idx="30">
                  <c:v>7.7449272415330769E-3</c:v>
                </c:pt>
                <c:pt idx="31">
                  <c:v>7.9071706371297776E-3</c:v>
                </c:pt>
                <c:pt idx="32">
                  <c:v>1.0346820804602808E-2</c:v>
                </c:pt>
                <c:pt idx="33">
                  <c:v>1.1288393095249616E-2</c:v>
                </c:pt>
                <c:pt idx="34">
                  <c:v>1.1313396942147591E-2</c:v>
                </c:pt>
                <c:pt idx="35">
                  <c:v>1.0990266239062895E-2</c:v>
                </c:pt>
                <c:pt idx="36">
                  <c:v>1.4509747566748169E-2</c:v>
                </c:pt>
                <c:pt idx="37">
                  <c:v>1.6907720682187218E-2</c:v>
                </c:pt>
                <c:pt idx="38">
                  <c:v>1.260505267398913E-2</c:v>
                </c:pt>
                <c:pt idx="39">
                  <c:v>1.3080983836086404E-2</c:v>
                </c:pt>
                <c:pt idx="40">
                  <c:v>1.6899934945129563E-2</c:v>
                </c:pt>
                <c:pt idx="41">
                  <c:v>1.8839802906309627E-2</c:v>
                </c:pt>
                <c:pt idx="42">
                  <c:v>2.086614190082647E-2</c:v>
                </c:pt>
                <c:pt idx="43">
                  <c:v>2.1977811998614392E-2</c:v>
                </c:pt>
                <c:pt idx="44">
                  <c:v>2.353000698141746E-2</c:v>
                </c:pt>
                <c:pt idx="45">
                  <c:v>2.2593577381233246E-2</c:v>
                </c:pt>
                <c:pt idx="46">
                  <c:v>1.9038361339674948E-2</c:v>
                </c:pt>
                <c:pt idx="47">
                  <c:v>1.6888107179097042E-2</c:v>
                </c:pt>
                <c:pt idx="48">
                  <c:v>1.9542956715232977E-2</c:v>
                </c:pt>
                <c:pt idx="49">
                  <c:v>2.1220693907909788E-2</c:v>
                </c:pt>
                <c:pt idx="50">
                  <c:v>2.0074141594191491E-2</c:v>
                </c:pt>
                <c:pt idx="51">
                  <c:v>1.7890574061561176E-2</c:v>
                </c:pt>
                <c:pt idx="52">
                  <c:v>1.6891042017720879E-2</c:v>
                </c:pt>
                <c:pt idx="53">
                  <c:v>2.0393166772114987E-2</c:v>
                </c:pt>
                <c:pt idx="54">
                  <c:v>2.6676932332144188E-2</c:v>
                </c:pt>
                <c:pt idx="55">
                  <c:v>3.100590914738751E-2</c:v>
                </c:pt>
                <c:pt idx="56">
                  <c:v>3.2468415318124284E-2</c:v>
                </c:pt>
                <c:pt idx="57">
                  <c:v>3.14945028739292E-2</c:v>
                </c:pt>
                <c:pt idx="58">
                  <c:v>3.0060494753388838E-2</c:v>
                </c:pt>
                <c:pt idx="59">
                  <c:v>3.0121358335346723E-2</c:v>
                </c:pt>
                <c:pt idx="60">
                  <c:v>2.7622540009230236E-2</c:v>
                </c:pt>
                <c:pt idx="61">
                  <c:v>2.4269233157887062E-2</c:v>
                </c:pt>
                <c:pt idx="62">
                  <c:v>2.2788758086883035E-2</c:v>
                </c:pt>
                <c:pt idx="63">
                  <c:v>2.1269220895158359E-2</c:v>
                </c:pt>
                <c:pt idx="64">
                  <c:v>1.6672141671216875E-2</c:v>
                </c:pt>
                <c:pt idx="65">
                  <c:v>1.2234734728397334E-2</c:v>
                </c:pt>
                <c:pt idx="66">
                  <c:v>1.5091530071134044E-2</c:v>
                </c:pt>
                <c:pt idx="67">
                  <c:v>2.2689049739515608E-2</c:v>
                </c:pt>
                <c:pt idx="68">
                  <c:v>2.8820196615201642E-2</c:v>
                </c:pt>
                <c:pt idx="69">
                  <c:v>3.3808838646058673E-2</c:v>
                </c:pt>
                <c:pt idx="70">
                  <c:v>3.7656835772207728E-2</c:v>
                </c:pt>
                <c:pt idx="71">
                  <c:v>3.7290367751890055E-2</c:v>
                </c:pt>
                <c:pt idx="72">
                  <c:v>3.4694153108634891E-2</c:v>
                </c:pt>
                <c:pt idx="73">
                  <c:v>3.1205609524174796E-2</c:v>
                </c:pt>
                <c:pt idx="74">
                  <c:v>2.8427409567244134E-2</c:v>
                </c:pt>
                <c:pt idx="75">
                  <c:v>2.8803997026452439E-2</c:v>
                </c:pt>
                <c:pt idx="76">
                  <c:v>3.1090306030132204E-2</c:v>
                </c:pt>
                <c:pt idx="77">
                  <c:v>3.3346557066557328E-2</c:v>
                </c:pt>
                <c:pt idx="78">
                  <c:v>3.2002609666778044E-2</c:v>
                </c:pt>
                <c:pt idx="79">
                  <c:v>2.9952754680223279E-2</c:v>
                </c:pt>
                <c:pt idx="80">
                  <c:v>2.6635528206450008E-2</c:v>
                </c:pt>
                <c:pt idx="81">
                  <c:v>2.2532794903716576E-2</c:v>
                </c:pt>
                <c:pt idx="82">
                  <c:v>1.8791868518158644E-2</c:v>
                </c:pt>
                <c:pt idx="83">
                  <c:v>1.4607731234871824E-2</c:v>
                </c:pt>
                <c:pt idx="84">
                  <c:v>1.5236263020580666E-2</c:v>
                </c:pt>
                <c:pt idx="85">
                  <c:v>1.9016756930221507E-2</c:v>
                </c:pt>
                <c:pt idx="86">
                  <c:v>1.9793204304052951E-2</c:v>
                </c:pt>
                <c:pt idx="87">
                  <c:v>1.645590659546178E-2</c:v>
                </c:pt>
                <c:pt idx="88">
                  <c:v>1.4492339758505743E-2</c:v>
                </c:pt>
                <c:pt idx="89">
                  <c:v>1.1700189990202281E-2</c:v>
                </c:pt>
                <c:pt idx="90">
                  <c:v>4.8897467038407413E-3</c:v>
                </c:pt>
                <c:pt idx="91">
                  <c:v>7.510259321278287E-4</c:v>
                </c:pt>
                <c:pt idx="92">
                  <c:v>6.1660466825913876E-4</c:v>
                </c:pt>
                <c:pt idx="93">
                  <c:v>2.6557925407581368E-3</c:v>
                </c:pt>
                <c:pt idx="94">
                  <c:v>5.4686599643870883E-3</c:v>
                </c:pt>
                <c:pt idx="95">
                  <c:v>6.686743907290767E-3</c:v>
                </c:pt>
                <c:pt idx="96">
                  <c:v>6.3723920526552839E-3</c:v>
                </c:pt>
                <c:pt idx="97">
                  <c:v>5.7979968649168306E-3</c:v>
                </c:pt>
                <c:pt idx="98">
                  <c:v>4.4693174374302799E-3</c:v>
                </c:pt>
                <c:pt idx="99">
                  <c:v>5.339909753195848E-3</c:v>
                </c:pt>
                <c:pt idx="100">
                  <c:v>1.1309276727350163E-2</c:v>
                </c:pt>
              </c:numCache>
            </c:numRef>
          </c:val>
          <c:smooth val="0"/>
        </c:ser>
        <c:ser>
          <c:idx val="1"/>
          <c:order val="1"/>
          <c:tx>
            <c:v>Inflación esperada</c:v>
          </c:tx>
          <c:marker>
            <c:symbol val="none"/>
          </c:marker>
          <c:val>
            <c:numRef>
              <c:f>'Expectativas Racionales'!$AL$2:$AL$102</c:f>
              <c:numCache>
                <c:formatCode>General</c:formatCode>
                <c:ptCount val="101"/>
                <c:pt idx="0">
                  <c:v>0.02</c:v>
                </c:pt>
                <c:pt idx="1">
                  <c:v>1.9999999999999456E-2</c:v>
                </c:pt>
                <c:pt idx="2">
                  <c:v>2.7358736243598442E-2</c:v>
                </c:pt>
                <c:pt idx="3">
                  <c:v>2.7622411225920192E-2</c:v>
                </c:pt>
                <c:pt idx="4">
                  <c:v>2.756446605971466E-2</c:v>
                </c:pt>
                <c:pt idx="5">
                  <c:v>2.6310887042933506E-2</c:v>
                </c:pt>
                <c:pt idx="6">
                  <c:v>2.1219174255389321E-2</c:v>
                </c:pt>
                <c:pt idx="7">
                  <c:v>1.5341203809784633E-2</c:v>
                </c:pt>
                <c:pt idx="8">
                  <c:v>8.8306624315389274E-3</c:v>
                </c:pt>
                <c:pt idx="9">
                  <c:v>3.3374932131720013E-3</c:v>
                </c:pt>
                <c:pt idx="10">
                  <c:v>7.1560670318911446E-3</c:v>
                </c:pt>
                <c:pt idx="11">
                  <c:v>1.3440719087665401E-2</c:v>
                </c:pt>
                <c:pt idx="12">
                  <c:v>1.7493388752968048E-2</c:v>
                </c:pt>
                <c:pt idx="13">
                  <c:v>2.7965488195200248E-2</c:v>
                </c:pt>
                <c:pt idx="14">
                  <c:v>2.4682305022916552E-2</c:v>
                </c:pt>
                <c:pt idx="15">
                  <c:v>2.7721481071981701E-2</c:v>
                </c:pt>
                <c:pt idx="16">
                  <c:v>2.9966253118123606E-2</c:v>
                </c:pt>
                <c:pt idx="17">
                  <c:v>2.7507338067024784E-2</c:v>
                </c:pt>
                <c:pt idx="18">
                  <c:v>2.75231286218919E-2</c:v>
                </c:pt>
                <c:pt idx="19">
                  <c:v>3.1199899782820166E-2</c:v>
                </c:pt>
                <c:pt idx="20">
                  <c:v>2.8093771104005433E-2</c:v>
                </c:pt>
                <c:pt idx="21">
                  <c:v>2.2713490405538019E-2</c:v>
                </c:pt>
                <c:pt idx="22">
                  <c:v>2.1274518878017075E-2</c:v>
                </c:pt>
                <c:pt idx="23">
                  <c:v>1.9908509118007341E-2</c:v>
                </c:pt>
                <c:pt idx="24">
                  <c:v>1.5342169949595304E-2</c:v>
                </c:pt>
                <c:pt idx="25">
                  <c:v>1.6832038533976388E-2</c:v>
                </c:pt>
                <c:pt idx="26">
                  <c:v>1.4638071029385757E-2</c:v>
                </c:pt>
                <c:pt idx="27">
                  <c:v>1.3529947285614814E-2</c:v>
                </c:pt>
                <c:pt idx="28">
                  <c:v>1.7058652526922194E-2</c:v>
                </c:pt>
                <c:pt idx="29">
                  <c:v>1.6523571387577238E-2</c:v>
                </c:pt>
                <c:pt idx="30">
                  <c:v>9.8254820608434656E-3</c:v>
                </c:pt>
                <c:pt idx="31">
                  <c:v>6.6669642375429793E-3</c:v>
                </c:pt>
                <c:pt idx="32">
                  <c:v>1.0281112822663741E-2</c:v>
                </c:pt>
                <c:pt idx="33">
                  <c:v>1.1428258455341032E-2</c:v>
                </c:pt>
                <c:pt idx="34">
                  <c:v>1.2047205730344806E-2</c:v>
                </c:pt>
                <c:pt idx="35">
                  <c:v>1.1255583434445804E-2</c:v>
                </c:pt>
                <c:pt idx="36">
                  <c:v>1.1642436695352832E-2</c:v>
                </c:pt>
                <c:pt idx="37">
                  <c:v>1.7979863011803859E-2</c:v>
                </c:pt>
                <c:pt idx="38">
                  <c:v>1.6094762640830249E-2</c:v>
                </c:pt>
                <c:pt idx="39">
                  <c:v>1.0021235958391885E-2</c:v>
                </c:pt>
                <c:pt idx="40">
                  <c:v>1.726527593948363E-2</c:v>
                </c:pt>
                <c:pt idx="41">
                  <c:v>1.7036400607375327E-2</c:v>
                </c:pt>
                <c:pt idx="42">
                  <c:v>2.0882172139432331E-2</c:v>
                </c:pt>
                <c:pt idx="43">
                  <c:v>2.0623339170371856E-2</c:v>
                </c:pt>
                <c:pt idx="44">
                  <c:v>2.3395612361342293E-2</c:v>
                </c:pt>
                <c:pt idx="45">
                  <c:v>2.3450627213153455E-2</c:v>
                </c:pt>
                <c:pt idx="46">
                  <c:v>2.1692850535917452E-2</c:v>
                </c:pt>
                <c:pt idx="47">
                  <c:v>1.6759412480281718E-2</c:v>
                </c:pt>
                <c:pt idx="48">
                  <c:v>1.7720518736035744E-2</c:v>
                </c:pt>
                <c:pt idx="49">
                  <c:v>2.1728364508788636E-2</c:v>
                </c:pt>
                <c:pt idx="50">
                  <c:v>2.0754518112124684E-2</c:v>
                </c:pt>
                <c:pt idx="51">
                  <c:v>1.9653805903568737E-2</c:v>
                </c:pt>
                <c:pt idx="52">
                  <c:v>1.6580726569980043E-2</c:v>
                </c:pt>
                <c:pt idx="53">
                  <c:v>1.7680548726364133E-2</c:v>
                </c:pt>
                <c:pt idx="54">
                  <c:v>2.3216575977306888E-2</c:v>
                </c:pt>
                <c:pt idx="55">
                  <c:v>2.973876529601914E-2</c:v>
                </c:pt>
                <c:pt idx="56">
                  <c:v>3.1421223344777496E-2</c:v>
                </c:pt>
                <c:pt idx="57">
                  <c:v>3.2452595472444411E-2</c:v>
                </c:pt>
                <c:pt idx="58">
                  <c:v>2.924481816315614E-2</c:v>
                </c:pt>
                <c:pt idx="59">
                  <c:v>2.961494672719113E-2</c:v>
                </c:pt>
                <c:pt idx="60">
                  <c:v>2.9225609049701715E-2</c:v>
                </c:pt>
                <c:pt idx="61">
                  <c:v>2.4727796572349071E-2</c:v>
                </c:pt>
                <c:pt idx="62">
                  <c:v>2.3178458809415943E-2</c:v>
                </c:pt>
                <c:pt idx="63">
                  <c:v>2.1855153421819366E-2</c:v>
                </c:pt>
                <c:pt idx="64">
                  <c:v>2.037411316659676E-2</c:v>
                </c:pt>
                <c:pt idx="65">
                  <c:v>1.2886233977039585E-2</c:v>
                </c:pt>
                <c:pt idx="66">
                  <c:v>1.1944053520954579E-2</c:v>
                </c:pt>
                <c:pt idx="67">
                  <c:v>1.8419736798932163E-2</c:v>
                </c:pt>
                <c:pt idx="68">
                  <c:v>2.6456014579053597E-2</c:v>
                </c:pt>
                <c:pt idx="69">
                  <c:v>2.992343512659185E-2</c:v>
                </c:pt>
                <c:pt idx="70">
                  <c:v>3.5938766784994677E-2</c:v>
                </c:pt>
                <c:pt idx="71">
                  <c:v>3.7321716687365031E-2</c:v>
                </c:pt>
                <c:pt idx="72">
                  <c:v>3.522527818641534E-2</c:v>
                </c:pt>
                <c:pt idx="73">
                  <c:v>3.2563304587084542E-2</c:v>
                </c:pt>
                <c:pt idx="74">
                  <c:v>2.8531379855211432E-2</c:v>
                </c:pt>
                <c:pt idx="75">
                  <c:v>2.7451483191711624E-2</c:v>
                </c:pt>
                <c:pt idx="76">
                  <c:v>2.9357480700214954E-2</c:v>
                </c:pt>
                <c:pt idx="77">
                  <c:v>3.1948632718202676E-2</c:v>
                </c:pt>
                <c:pt idx="78">
                  <c:v>3.3852840644493939E-2</c:v>
                </c:pt>
                <c:pt idx="79">
                  <c:v>2.9398524461084676E-2</c:v>
                </c:pt>
                <c:pt idx="80">
                  <c:v>3.0051649491442685E-2</c:v>
                </c:pt>
                <c:pt idx="81">
                  <c:v>2.2860056995816107E-2</c:v>
                </c:pt>
                <c:pt idx="82">
                  <c:v>2.2158634561038656E-2</c:v>
                </c:pt>
                <c:pt idx="83">
                  <c:v>1.5667826273396978E-2</c:v>
                </c:pt>
                <c:pt idx="84">
                  <c:v>1.4225252300644501E-2</c:v>
                </c:pt>
                <c:pt idx="85">
                  <c:v>1.6824768875331169E-2</c:v>
                </c:pt>
                <c:pt idx="86">
                  <c:v>2.1376499782326225E-2</c:v>
                </c:pt>
                <c:pt idx="87">
                  <c:v>1.8308139229110829E-2</c:v>
                </c:pt>
                <c:pt idx="88">
                  <c:v>1.4989508090815987E-2</c:v>
                </c:pt>
                <c:pt idx="89">
                  <c:v>1.454745696031879E-2</c:v>
                </c:pt>
                <c:pt idx="90">
                  <c:v>9.5521616452521121E-3</c:v>
                </c:pt>
                <c:pt idx="91">
                  <c:v>1.8176424345057833E-3</c:v>
                </c:pt>
                <c:pt idx="92">
                  <c:v>1.652178506021517E-3</c:v>
                </c:pt>
                <c:pt idx="93">
                  <c:v>1.4562630472742637E-3</c:v>
                </c:pt>
                <c:pt idx="94">
                  <c:v>5.4334115992897905E-3</c:v>
                </c:pt>
                <c:pt idx="95">
                  <c:v>6.7861396874349406E-3</c:v>
                </c:pt>
                <c:pt idx="96">
                  <c:v>7.7221381267343677E-3</c:v>
                </c:pt>
                <c:pt idx="97">
                  <c:v>5.9432082567998021E-3</c:v>
                </c:pt>
                <c:pt idx="98">
                  <c:v>6.8813189695887574E-3</c:v>
                </c:pt>
                <c:pt idx="99">
                  <c:v>3.3400701126697907E-3</c:v>
                </c:pt>
                <c:pt idx="100">
                  <c:v>8.7797164390828325E-3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533120"/>
        <c:axId val="286804608"/>
      </c:lineChart>
      <c:catAx>
        <c:axId val="286533120"/>
        <c:scaling>
          <c:orientation val="minMax"/>
        </c:scaling>
        <c:delete val="0"/>
        <c:axPos val="b"/>
        <c:majorTickMark val="out"/>
        <c:minorTickMark val="none"/>
        <c:tickLblPos val="nextTo"/>
        <c:crossAx val="286804608"/>
        <c:crosses val="autoZero"/>
        <c:auto val="1"/>
        <c:lblAlgn val="ctr"/>
        <c:lblOffset val="100"/>
        <c:noMultiLvlLbl val="0"/>
      </c:catAx>
      <c:valAx>
        <c:axId val="286804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65331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Empleo</c:v>
          </c:tx>
          <c:marker>
            <c:symbol val="none"/>
          </c:marker>
          <c:val>
            <c:numRef>
              <c:f>'Expectativas Racionales'!$AJ$2:$AJ$102</c:f>
              <c:numCache>
                <c:formatCode>General</c:formatCode>
                <c:ptCount val="101"/>
                <c:pt idx="0">
                  <c:v>388.43774469453234</c:v>
                </c:pt>
                <c:pt idx="1">
                  <c:v>396.10197697399303</c:v>
                </c:pt>
                <c:pt idx="2">
                  <c:v>395.94280757095106</c:v>
                </c:pt>
                <c:pt idx="3">
                  <c:v>397.24187170823677</c:v>
                </c:pt>
                <c:pt idx="4">
                  <c:v>395.72079515421149</c:v>
                </c:pt>
                <c:pt idx="5">
                  <c:v>390.38496892050193</c:v>
                </c:pt>
                <c:pt idx="6">
                  <c:v>384.46169055494454</c:v>
                </c:pt>
                <c:pt idx="7">
                  <c:v>379.963515954272</c:v>
                </c:pt>
                <c:pt idx="8">
                  <c:v>375.62687361657476</c:v>
                </c:pt>
                <c:pt idx="9">
                  <c:v>379.67202064949129</c:v>
                </c:pt>
                <c:pt idx="10">
                  <c:v>385.29908276032876</c:v>
                </c:pt>
                <c:pt idx="11">
                  <c:v>386.30795166142678</c:v>
                </c:pt>
                <c:pt idx="12">
                  <c:v>395.23910725396212</c:v>
                </c:pt>
                <c:pt idx="13">
                  <c:v>389.8555110483851</c:v>
                </c:pt>
                <c:pt idx="14">
                  <c:v>394.74783430876994</c:v>
                </c:pt>
                <c:pt idx="15">
                  <c:v>396.68811893238455</c:v>
                </c:pt>
                <c:pt idx="16">
                  <c:v>394.50135080904238</c:v>
                </c:pt>
                <c:pt idx="17">
                  <c:v>394.18664428060117</c:v>
                </c:pt>
                <c:pt idx="18">
                  <c:v>397.05222221668129</c:v>
                </c:pt>
                <c:pt idx="19">
                  <c:v>392.87894555009217</c:v>
                </c:pt>
                <c:pt idx="20">
                  <c:v>388.23179409367901</c:v>
                </c:pt>
                <c:pt idx="21">
                  <c:v>388.93971908002618</c:v>
                </c:pt>
                <c:pt idx="22">
                  <c:v>387.64298376109576</c:v>
                </c:pt>
                <c:pt idx="23">
                  <c:v>383.59495042177349</c:v>
                </c:pt>
                <c:pt idx="24">
                  <c:v>386.35495404491888</c:v>
                </c:pt>
                <c:pt idx="25">
                  <c:v>384.39704791268508</c:v>
                </c:pt>
                <c:pt idx="26">
                  <c:v>383.45338732913223</c:v>
                </c:pt>
                <c:pt idx="27">
                  <c:v>386.42219515072844</c:v>
                </c:pt>
                <c:pt idx="28">
                  <c:v>384.04072447467598</c:v>
                </c:pt>
                <c:pt idx="29">
                  <c:v>378.12286686330094</c:v>
                </c:pt>
                <c:pt idx="30">
                  <c:v>376.56917200183221</c:v>
                </c:pt>
                <c:pt idx="31">
                  <c:v>380.60334152112341</c:v>
                </c:pt>
                <c:pt idx="32">
                  <c:v>382.11810732741009</c:v>
                </c:pt>
                <c:pt idx="33">
                  <c:v>382.42893734819631</c:v>
                </c:pt>
                <c:pt idx="34">
                  <c:v>380.40154962712717</c:v>
                </c:pt>
                <c:pt idx="35">
                  <c:v>382.0355058617767</c:v>
                </c:pt>
                <c:pt idx="36">
                  <c:v>387.53888730804147</c:v>
                </c:pt>
                <c:pt idx="37">
                  <c:v>384.96297454532743</c:v>
                </c:pt>
                <c:pt idx="38">
                  <c:v>381.33388686508903</c:v>
                </c:pt>
                <c:pt idx="39">
                  <c:v>389.3709166206134</c:v>
                </c:pt>
                <c:pt idx="40">
                  <c:v>387.27974076863137</c:v>
                </c:pt>
                <c:pt idx="41">
                  <c:v>390.11344442101938</c:v>
                </c:pt>
                <c:pt idx="42">
                  <c:v>388.04715617009708</c:v>
                </c:pt>
                <c:pt idx="43">
                  <c:v>392.9080328187564</c:v>
                </c:pt>
                <c:pt idx="44">
                  <c:v>392.03508202787708</c:v>
                </c:pt>
                <c:pt idx="45">
                  <c:v>391.01372699165375</c:v>
                </c:pt>
                <c:pt idx="46">
                  <c:v>387.337541824656</c:v>
                </c:pt>
                <c:pt idx="47">
                  <c:v>389.12591971417146</c:v>
                </c:pt>
                <c:pt idx="48">
                  <c:v>392.00331765059417</c:v>
                </c:pt>
                <c:pt idx="49">
                  <c:v>389.99152687944837</c:v>
                </c:pt>
                <c:pt idx="50">
                  <c:v>389.75954149923757</c:v>
                </c:pt>
                <c:pt idx="51">
                  <c:v>387.07430480341543</c:v>
                </c:pt>
                <c:pt idx="52">
                  <c:v>387.71543995026093</c:v>
                </c:pt>
                <c:pt idx="53">
                  <c:v>392.22944130194435</c:v>
                </c:pt>
                <c:pt idx="54">
                  <c:v>398.25994116498367</c:v>
                </c:pt>
                <c:pt idx="55">
                  <c:v>399.20948977354436</c:v>
                </c:pt>
                <c:pt idx="56">
                  <c:v>399.59361745041946</c:v>
                </c:pt>
                <c:pt idx="57">
                  <c:v>394.70555499519219</c:v>
                </c:pt>
                <c:pt idx="58">
                  <c:v>394.49657549928878</c:v>
                </c:pt>
                <c:pt idx="59">
                  <c:v>393.29648532285177</c:v>
                </c:pt>
                <c:pt idx="60">
                  <c:v>388.631285637041</c:v>
                </c:pt>
                <c:pt idx="61">
                  <c:v>389.58448958628173</c:v>
                </c:pt>
                <c:pt idx="62">
                  <c:v>388.18435660398802</c:v>
                </c:pt>
                <c:pt idx="63">
                  <c:v>387.52245993582119</c:v>
                </c:pt>
                <c:pt idx="64">
                  <c:v>379.93159233745712</c:v>
                </c:pt>
                <c:pt idx="65">
                  <c:v>379.57390143516676</c:v>
                </c:pt>
                <c:pt idx="66">
                  <c:v>385.65123811645321</c:v>
                </c:pt>
                <c:pt idx="67">
                  <c:v>392.55182453388528</c:v>
                </c:pt>
                <c:pt idx="68">
                  <c:v>394.14365441394983</c:v>
                </c:pt>
                <c:pt idx="69">
                  <c:v>399.15358984160048</c:v>
                </c:pt>
                <c:pt idx="70">
                  <c:v>400.55956049480858</c:v>
                </c:pt>
                <c:pt idx="71">
                  <c:v>398.5503763046222</c:v>
                </c:pt>
                <c:pt idx="72">
                  <c:v>397.47558609503261</c:v>
                </c:pt>
                <c:pt idx="73">
                  <c:v>393.75037185392029</c:v>
                </c:pt>
                <c:pt idx="74">
                  <c:v>394.10324107162711</c:v>
                </c:pt>
                <c:pt idx="75">
                  <c:v>396.49790299038034</c:v>
                </c:pt>
                <c:pt idx="76">
                  <c:v>399.59868264484544</c:v>
                </c:pt>
                <c:pt idx="77">
                  <c:v>402.43754591584099</c:v>
                </c:pt>
                <c:pt idx="78">
                  <c:v>398.47386752330044</c:v>
                </c:pt>
                <c:pt idx="79">
                  <c:v>399.89315890774702</c:v>
                </c:pt>
                <c:pt idx="80">
                  <c:v>392.18276023305111</c:v>
                </c:pt>
                <c:pt idx="81">
                  <c:v>391.38517018664811</c:v>
                </c:pt>
                <c:pt idx="82">
                  <c:v>385.42646575751377</c:v>
                </c:pt>
                <c:pt idx="83">
                  <c:v>384.68427417648053</c:v>
                </c:pt>
                <c:pt idx="84">
                  <c:v>386.71408048727073</c:v>
                </c:pt>
                <c:pt idx="85">
                  <c:v>390.21189671666656</c:v>
                </c:pt>
                <c:pt idx="86">
                  <c:v>387.41357291350761</c:v>
                </c:pt>
                <c:pt idx="87">
                  <c:v>384.52005785409182</c:v>
                </c:pt>
                <c:pt idx="88">
                  <c:v>384.15341741693044</c:v>
                </c:pt>
                <c:pt idx="89">
                  <c:v>379.23268647929308</c:v>
                </c:pt>
                <c:pt idx="90">
                  <c:v>374.4357679452757</c:v>
                </c:pt>
                <c:pt idx="91">
                  <c:v>374.50507954916867</c:v>
                </c:pt>
                <c:pt idx="92">
                  <c:v>373.72355004779877</c:v>
                </c:pt>
                <c:pt idx="93">
                  <c:v>376.41760074210367</c:v>
                </c:pt>
                <c:pt idx="94">
                  <c:v>377.21950843464793</c:v>
                </c:pt>
                <c:pt idx="95">
                  <c:v>377.75867028852474</c:v>
                </c:pt>
                <c:pt idx="96">
                  <c:v>374.78171389103346</c:v>
                </c:pt>
                <c:pt idx="97">
                  <c:v>377.14482712489007</c:v>
                </c:pt>
                <c:pt idx="98">
                  <c:v>373.73562292113678</c:v>
                </c:pt>
                <c:pt idx="99">
                  <c:v>379.84696293737608</c:v>
                </c:pt>
                <c:pt idx="100">
                  <c:v>384.43751711784154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718400"/>
        <c:axId val="287974528"/>
      </c:lineChart>
      <c:catAx>
        <c:axId val="287718400"/>
        <c:scaling>
          <c:orientation val="minMax"/>
        </c:scaling>
        <c:delete val="0"/>
        <c:axPos val="b"/>
        <c:majorTickMark val="out"/>
        <c:minorTickMark val="none"/>
        <c:tickLblPos val="nextTo"/>
        <c:crossAx val="287974528"/>
        <c:crosses val="autoZero"/>
        <c:auto val="1"/>
        <c:lblAlgn val="ctr"/>
        <c:lblOffset val="100"/>
        <c:noMultiLvlLbl val="0"/>
      </c:catAx>
      <c:valAx>
        <c:axId val="287974528"/>
        <c:scaling>
          <c:orientation val="minMax"/>
          <c:min val="373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77184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i="1"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Tasa de paro (%)</c:v>
          </c:tx>
          <c:marker>
            <c:symbol val="none"/>
          </c:marker>
          <c:val>
            <c:numRef>
              <c:f>'Expectativas Racionales'!$AK$2:$AK$102</c:f>
              <c:numCache>
                <c:formatCode>General</c:formatCode>
                <c:ptCount val="101"/>
                <c:pt idx="0">
                  <c:v>19.075469855305762</c:v>
                </c:pt>
                <c:pt idx="1">
                  <c:v>17.478754797084786</c:v>
                </c:pt>
                <c:pt idx="2">
                  <c:v>17.511915089385198</c:v>
                </c:pt>
                <c:pt idx="3">
                  <c:v>17.241276727450671</c:v>
                </c:pt>
                <c:pt idx="4">
                  <c:v>17.55816767620594</c:v>
                </c:pt>
                <c:pt idx="5">
                  <c:v>18.669798141562097</c:v>
                </c:pt>
                <c:pt idx="6">
                  <c:v>19.903814467719886</c:v>
                </c:pt>
                <c:pt idx="7">
                  <c:v>20.840934176193336</c:v>
                </c:pt>
                <c:pt idx="8">
                  <c:v>21.744401329880258</c:v>
                </c:pt>
                <c:pt idx="9">
                  <c:v>20.901662364689315</c:v>
                </c:pt>
                <c:pt idx="10">
                  <c:v>19.729357758264843</c:v>
                </c:pt>
                <c:pt idx="11">
                  <c:v>19.519176737202752</c:v>
                </c:pt>
                <c:pt idx="12">
                  <c:v>17.658519322091227</c:v>
                </c:pt>
                <c:pt idx="13">
                  <c:v>18.780101864919772</c:v>
                </c:pt>
                <c:pt idx="14">
                  <c:v>17.760867852339597</c:v>
                </c:pt>
                <c:pt idx="15">
                  <c:v>17.356641889086553</c:v>
                </c:pt>
                <c:pt idx="16">
                  <c:v>17.812218581449503</c:v>
                </c:pt>
                <c:pt idx="17">
                  <c:v>17.877782441541424</c:v>
                </c:pt>
                <c:pt idx="18">
                  <c:v>17.280787038191399</c:v>
                </c:pt>
                <c:pt idx="19">
                  <c:v>18.150219677064129</c:v>
                </c:pt>
                <c:pt idx="20">
                  <c:v>19.118376230483538</c:v>
                </c:pt>
                <c:pt idx="21">
                  <c:v>18.970891858327878</c:v>
                </c:pt>
                <c:pt idx="22">
                  <c:v>19.241045049771717</c:v>
                </c:pt>
                <c:pt idx="23">
                  <c:v>20.08438532879719</c:v>
                </c:pt>
                <c:pt idx="24">
                  <c:v>19.509384573975233</c:v>
                </c:pt>
                <c:pt idx="25">
                  <c:v>19.917281684857276</c:v>
                </c:pt>
                <c:pt idx="26">
                  <c:v>20.113877639764119</c:v>
                </c:pt>
                <c:pt idx="27">
                  <c:v>19.495376010264909</c:v>
                </c:pt>
                <c:pt idx="28">
                  <c:v>19.991515734442501</c:v>
                </c:pt>
                <c:pt idx="29">
                  <c:v>21.224402736812305</c:v>
                </c:pt>
                <c:pt idx="30">
                  <c:v>21.548089166284957</c:v>
                </c:pt>
                <c:pt idx="31">
                  <c:v>20.70763718309929</c:v>
                </c:pt>
                <c:pt idx="32">
                  <c:v>20.392060973456232</c:v>
                </c:pt>
                <c:pt idx="33">
                  <c:v>20.32730471912577</c:v>
                </c:pt>
                <c:pt idx="34">
                  <c:v>20.749677161015175</c:v>
                </c:pt>
                <c:pt idx="35">
                  <c:v>20.409269612129854</c:v>
                </c:pt>
                <c:pt idx="36">
                  <c:v>19.262731810824693</c:v>
                </c:pt>
                <c:pt idx="37">
                  <c:v>19.799380303056786</c:v>
                </c:pt>
                <c:pt idx="38">
                  <c:v>20.555440236439786</c:v>
                </c:pt>
                <c:pt idx="39">
                  <c:v>18.881059037372207</c:v>
                </c:pt>
                <c:pt idx="40">
                  <c:v>19.316720673201797</c:v>
                </c:pt>
                <c:pt idx="41">
                  <c:v>18.726365745620964</c:v>
                </c:pt>
                <c:pt idx="42">
                  <c:v>19.156842464563109</c:v>
                </c:pt>
                <c:pt idx="43">
                  <c:v>18.144159829425753</c:v>
                </c:pt>
                <c:pt idx="44">
                  <c:v>18.326024577525608</c:v>
                </c:pt>
                <c:pt idx="45">
                  <c:v>18.5388068767388</c:v>
                </c:pt>
                <c:pt idx="46">
                  <c:v>19.304678786530001</c:v>
                </c:pt>
                <c:pt idx="47">
                  <c:v>18.932100059547611</c:v>
                </c:pt>
                <c:pt idx="48">
                  <c:v>18.332642156126212</c:v>
                </c:pt>
                <c:pt idx="49">
                  <c:v>18.751765233448257</c:v>
                </c:pt>
                <c:pt idx="50">
                  <c:v>18.800095520992173</c:v>
                </c:pt>
                <c:pt idx="51">
                  <c:v>19.359519832621785</c:v>
                </c:pt>
                <c:pt idx="52">
                  <c:v>19.225950010362304</c:v>
                </c:pt>
                <c:pt idx="53">
                  <c:v>18.285533062094927</c:v>
                </c:pt>
                <c:pt idx="54">
                  <c:v>17.029178923961734</c:v>
                </c:pt>
                <c:pt idx="55">
                  <c:v>16.831356297178257</c:v>
                </c:pt>
                <c:pt idx="56">
                  <c:v>16.751329697829277</c:v>
                </c:pt>
                <c:pt idx="57">
                  <c:v>17.769676042668294</c:v>
                </c:pt>
                <c:pt idx="58">
                  <c:v>17.813213437648169</c:v>
                </c:pt>
                <c:pt idx="59">
                  <c:v>18.06323222440588</c:v>
                </c:pt>
                <c:pt idx="60">
                  <c:v>19.035148825616456</c:v>
                </c:pt>
                <c:pt idx="61">
                  <c:v>18.836564669524638</c:v>
                </c:pt>
                <c:pt idx="62">
                  <c:v>19.128259040835829</c:v>
                </c:pt>
                <c:pt idx="63">
                  <c:v>19.266154180037251</c:v>
                </c:pt>
                <c:pt idx="64">
                  <c:v>20.847584929696435</c:v>
                </c:pt>
                <c:pt idx="65">
                  <c:v>20.922103867673592</c:v>
                </c:pt>
                <c:pt idx="66">
                  <c:v>19.655992059072247</c:v>
                </c:pt>
                <c:pt idx="67">
                  <c:v>18.2183698887739</c:v>
                </c:pt>
                <c:pt idx="68">
                  <c:v>17.88673866376045</c:v>
                </c:pt>
                <c:pt idx="69">
                  <c:v>16.843002116333235</c:v>
                </c:pt>
                <c:pt idx="70">
                  <c:v>16.550091563581546</c:v>
                </c:pt>
                <c:pt idx="71">
                  <c:v>16.96867160320371</c:v>
                </c:pt>
                <c:pt idx="72">
                  <c:v>17.192586230201538</c:v>
                </c:pt>
                <c:pt idx="73">
                  <c:v>17.968672530433274</c:v>
                </c:pt>
                <c:pt idx="74">
                  <c:v>17.895158110077684</c:v>
                </c:pt>
                <c:pt idx="75">
                  <c:v>17.39627021033743</c:v>
                </c:pt>
                <c:pt idx="76">
                  <c:v>16.750274448990535</c:v>
                </c:pt>
                <c:pt idx="77">
                  <c:v>16.158844600866463</c:v>
                </c:pt>
                <c:pt idx="78">
                  <c:v>16.98461093264574</c:v>
                </c:pt>
                <c:pt idx="79">
                  <c:v>16.688925227552705</c:v>
                </c:pt>
                <c:pt idx="80">
                  <c:v>18.295258284781017</c:v>
                </c:pt>
                <c:pt idx="81">
                  <c:v>18.461422877781644</c:v>
                </c:pt>
                <c:pt idx="82">
                  <c:v>19.702819633851298</c:v>
                </c:pt>
                <c:pt idx="83">
                  <c:v>19.857442879899889</c:v>
                </c:pt>
                <c:pt idx="84">
                  <c:v>19.434566565151933</c:v>
                </c:pt>
                <c:pt idx="85">
                  <c:v>18.705854850694468</c:v>
                </c:pt>
                <c:pt idx="86">
                  <c:v>19.288838976352583</c:v>
                </c:pt>
                <c:pt idx="87">
                  <c:v>19.891654613730871</c:v>
                </c:pt>
                <c:pt idx="88">
                  <c:v>19.968038038139493</c:v>
                </c:pt>
                <c:pt idx="89">
                  <c:v>20.993190316813941</c:v>
                </c:pt>
                <c:pt idx="90">
                  <c:v>21.992548344734228</c:v>
                </c:pt>
                <c:pt idx="91">
                  <c:v>21.978108427256526</c:v>
                </c:pt>
                <c:pt idx="92">
                  <c:v>22.140927073375259</c:v>
                </c:pt>
                <c:pt idx="93">
                  <c:v>21.579666512061735</c:v>
                </c:pt>
                <c:pt idx="94">
                  <c:v>21.412602409448347</c:v>
                </c:pt>
                <c:pt idx="95">
                  <c:v>21.300277023224012</c:v>
                </c:pt>
                <c:pt idx="96">
                  <c:v>21.920476272701361</c:v>
                </c:pt>
                <c:pt idx="97">
                  <c:v>21.428161015647902</c:v>
                </c:pt>
                <c:pt idx="98">
                  <c:v>22.138411891429836</c:v>
                </c:pt>
                <c:pt idx="99">
                  <c:v>20.865216054713319</c:v>
                </c:pt>
                <c:pt idx="100">
                  <c:v>19.908850600449679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26240"/>
        <c:axId val="288464896"/>
      </c:lineChart>
      <c:catAx>
        <c:axId val="288426240"/>
        <c:scaling>
          <c:orientation val="minMax"/>
        </c:scaling>
        <c:delete val="0"/>
        <c:axPos val="b"/>
        <c:majorTickMark val="out"/>
        <c:minorTickMark val="none"/>
        <c:tickLblPos val="nextTo"/>
        <c:crossAx val="288464896"/>
        <c:crosses val="autoZero"/>
        <c:auto val="1"/>
        <c:lblAlgn val="ctr"/>
        <c:lblOffset val="100"/>
        <c:noMultiLvlLbl val="0"/>
      </c:catAx>
      <c:valAx>
        <c:axId val="288464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84262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Salario real</c:v>
          </c:tx>
          <c:marker>
            <c:symbol val="none"/>
          </c:marker>
          <c:val>
            <c:numRef>
              <c:f>'Expectativas Racionales'!$AM$2:$AM$102</c:f>
              <c:numCache>
                <c:formatCode>General</c:formatCode>
                <c:ptCount val="101"/>
                <c:pt idx="0">
                  <c:v>1</c:v>
                </c:pt>
                <c:pt idx="1">
                  <c:v>0.99633162682953302</c:v>
                </c:pt>
                <c:pt idx="2">
                  <c:v>0.99960551757668525</c:v>
                </c:pt>
                <c:pt idx="3">
                  <c:v>0.99986733985479481</c:v>
                </c:pt>
                <c:pt idx="4">
                  <c:v>1.0004467924165612</c:v>
                </c:pt>
                <c:pt idx="5">
                  <c:v>1.0023985524902876</c:v>
                </c:pt>
                <c:pt idx="6">
                  <c:v>1.0029756349456389</c:v>
                </c:pt>
                <c:pt idx="7">
                  <c:v>1.0036794880503135</c:v>
                </c:pt>
                <c:pt idx="8">
                  <c:v>1.0034945419405379</c:v>
                </c:pt>
                <c:pt idx="9">
                  <c:v>0.99895938432532339</c:v>
                </c:pt>
                <c:pt idx="10">
                  <c:v>0.99753313185219317</c:v>
                </c:pt>
                <c:pt idx="11">
                  <c:v>0.99820633305360296</c:v>
                </c:pt>
                <c:pt idx="12">
                  <c:v>0.99473068842151513</c:v>
                </c:pt>
                <c:pt idx="13">
                  <c:v>1.0011017184178701</c:v>
                </c:pt>
                <c:pt idx="14">
                  <c:v>0.99820244436038541</c:v>
                </c:pt>
                <c:pt idx="15">
                  <c:v>0.9984731431672963</c:v>
                </c:pt>
                <c:pt idx="16">
                  <c:v>1.0007680967972576</c:v>
                </c:pt>
                <c:pt idx="17">
                  <c:v>0.99958958257972941</c:v>
                </c:pt>
                <c:pt idx="18">
                  <c:v>0.99769489020502533</c:v>
                </c:pt>
                <c:pt idx="19">
                  <c:v>1.0008675347618001</c:v>
                </c:pt>
                <c:pt idx="20">
                  <c:v>1.0021760067451786</c:v>
                </c:pt>
                <c:pt idx="21">
                  <c:v>1.0005662251354268</c:v>
                </c:pt>
                <c:pt idx="22">
                  <c:v>1.0005847749461481</c:v>
                </c:pt>
                <c:pt idx="23">
                  <c:v>1.0022872305618118</c:v>
                </c:pt>
                <c:pt idx="24">
                  <c:v>0.99949634900398543</c:v>
                </c:pt>
                <c:pt idx="25">
                  <c:v>1.0013250373204097</c:v>
                </c:pt>
                <c:pt idx="26">
                  <c:v>1.0008653977209525</c:v>
                </c:pt>
                <c:pt idx="27">
                  <c:v>0.99851379764522985</c:v>
                </c:pt>
                <c:pt idx="28">
                  <c:v>1.0002907237003507</c:v>
                </c:pt>
                <c:pt idx="29">
                  <c:v>1.0034871653070587</c:v>
                </c:pt>
                <c:pt idx="30">
                  <c:v>1.0020645649142639</c:v>
                </c:pt>
                <c:pt idx="31">
                  <c:v>0.99876952319051082</c:v>
                </c:pt>
                <c:pt idx="32">
                  <c:v>0.99993496492433498</c:v>
                </c:pt>
                <c:pt idx="33">
                  <c:v>1.0001383041287197</c:v>
                </c:pt>
                <c:pt idx="34">
                  <c:v>1.0007255997897548</c:v>
                </c:pt>
                <c:pt idx="35">
                  <c:v>1.0002624329869862</c:v>
                </c:pt>
                <c:pt idx="36">
                  <c:v>0.99717369805635447</c:v>
                </c:pt>
                <c:pt idx="37">
                  <c:v>1.0010543162450347</c:v>
                </c:pt>
                <c:pt idx="38">
                  <c:v>1.0034462695575397</c:v>
                </c:pt>
                <c:pt idx="39">
                  <c:v>0.99697975983508402</c:v>
                </c:pt>
                <c:pt idx="40">
                  <c:v>1.0003592693654502</c:v>
                </c:pt>
                <c:pt idx="41">
                  <c:v>0.99822994518491526</c:v>
                </c:pt>
                <c:pt idx="42">
                  <c:v>1.0000157025862138</c:v>
                </c:pt>
                <c:pt idx="43">
                  <c:v>0.99867465534736632</c:v>
                </c:pt>
                <c:pt idx="44">
                  <c:v>0.99986869498777908</c:v>
                </c:pt>
                <c:pt idx="45">
                  <c:v>1.0008381138419771</c:v>
                </c:pt>
                <c:pt idx="46">
                  <c:v>1.0026048962403662</c:v>
                </c:pt>
                <c:pt idx="47">
                  <c:v>0.99987344261585254</c:v>
                </c:pt>
                <c:pt idx="48">
                  <c:v>0.99821249515070076</c:v>
                </c:pt>
                <c:pt idx="49">
                  <c:v>1.0004971213410649</c:v>
                </c:pt>
                <c:pt idx="50">
                  <c:v>1.0006669873200296</c:v>
                </c:pt>
                <c:pt idx="51">
                  <c:v>1.0017322410551184</c:v>
                </c:pt>
                <c:pt idx="52">
                  <c:v>0.99969483903887568</c:v>
                </c:pt>
                <c:pt idx="53">
                  <c:v>0.99734159524575039</c:v>
                </c:pt>
                <c:pt idx="54">
                  <c:v>0.9966295567321487</c:v>
                </c:pt>
                <c:pt idx="55">
                  <c:v>0.99877096354140549</c:v>
                </c:pt>
                <c:pt idx="56">
                  <c:v>0.99898573945913482</c:v>
                </c:pt>
                <c:pt idx="57">
                  <c:v>1.0009288392675344</c:v>
                </c:pt>
                <c:pt idx="58">
                  <c:v>0.99920812748922283</c:v>
                </c:pt>
                <c:pt idx="59">
                  <c:v>0.99950839616705545</c:v>
                </c:pt>
                <c:pt idx="60">
                  <c:v>1.0015599784726958</c:v>
                </c:pt>
                <c:pt idx="61">
                  <c:v>1.0004476981242991</c:v>
                </c:pt>
                <c:pt idx="62">
                  <c:v>1.0003810178000605</c:v>
                </c:pt>
                <c:pt idx="63">
                  <c:v>1.0005737297420434</c:v>
                </c:pt>
                <c:pt idx="64">
                  <c:v>1.0036412638289611</c:v>
                </c:pt>
                <c:pt idx="65">
                  <c:v>1.0006436246715213</c:v>
                </c:pt>
                <c:pt idx="66">
                  <c:v>0.99689931749311411</c:v>
                </c:pt>
                <c:pt idx="67">
                  <c:v>0.99582540466071212</c:v>
                </c:pt>
                <c:pt idx="68">
                  <c:v>0.99770204546535313</c:v>
                </c:pt>
                <c:pt idx="69">
                  <c:v>0.99624166153913396</c:v>
                </c:pt>
                <c:pt idx="70">
                  <c:v>0.9983442801820559</c:v>
                </c:pt>
                <c:pt idx="71">
                  <c:v>1.0000302219479227</c:v>
                </c:pt>
                <c:pt idx="72">
                  <c:v>1.0005133160134179</c:v>
                </c:pt>
                <c:pt idx="73">
                  <c:v>1.0013166094621384</c:v>
                </c:pt>
                <c:pt idx="74">
                  <c:v>1.0001010963797736</c:v>
                </c:pt>
                <c:pt idx="75">
                  <c:v>0.99868535324643959</c:v>
                </c:pt>
                <c:pt idx="76">
                  <c:v>0.99831942428341824</c:v>
                </c:pt>
                <c:pt idx="77">
                  <c:v>0.99864718729762525</c:v>
                </c:pt>
                <c:pt idx="78">
                  <c:v>1.0017928549408546</c:v>
                </c:pt>
                <c:pt idx="79">
                  <c:v>0.99946188772580102</c:v>
                </c:pt>
                <c:pt idx="80">
                  <c:v>1.0033274917837303</c:v>
                </c:pt>
                <c:pt idx="81">
                  <c:v>1.0003200504607095</c:v>
                </c:pt>
                <c:pt idx="82">
                  <c:v>1.00330466520878</c:v>
                </c:pt>
                <c:pt idx="83">
                  <c:v>1.0010448324075305</c:v>
                </c:pt>
                <c:pt idx="84">
                  <c:v>0.9990041621278104</c:v>
                </c:pt>
                <c:pt idx="85">
                  <c:v>0.99784891853840207</c:v>
                </c:pt>
                <c:pt idx="86">
                  <c:v>1.0015525652373354</c:v>
                </c:pt>
                <c:pt idx="87">
                  <c:v>1.0018222459249149</c:v>
                </c:pt>
                <c:pt idx="88">
                  <c:v>1.0004900661274867</c:v>
                </c:pt>
                <c:pt idx="89">
                  <c:v>1.0028143386729462</c:v>
                </c:pt>
                <c:pt idx="90">
                  <c:v>1.0046397278474626</c:v>
                </c:pt>
                <c:pt idx="91">
                  <c:v>1.0010658160468879</c:v>
                </c:pt>
                <c:pt idx="92">
                  <c:v>1.0010349356915835</c:v>
                </c:pt>
                <c:pt idx="93">
                  <c:v>0.99880364776984509</c:v>
                </c:pt>
                <c:pt idx="94">
                  <c:v>0.99996494334781305</c:v>
                </c:pt>
                <c:pt idx="95">
                  <c:v>1.0000987355607349</c:v>
                </c:pt>
                <c:pt idx="96">
                  <c:v>1.0013411994255188</c:v>
                </c:pt>
                <c:pt idx="97">
                  <c:v>1.0001443743100857</c:v>
                </c:pt>
                <c:pt idx="98">
                  <c:v>1.0024012694965256</c:v>
                </c:pt>
                <c:pt idx="99">
                  <c:v>0.99801078260086495</c:v>
                </c:pt>
                <c:pt idx="100">
                  <c:v>0.9974987272969027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739904"/>
        <c:axId val="289837440"/>
      </c:lineChart>
      <c:catAx>
        <c:axId val="289739904"/>
        <c:scaling>
          <c:orientation val="minMax"/>
        </c:scaling>
        <c:delete val="0"/>
        <c:axPos val="b"/>
        <c:majorTickMark val="out"/>
        <c:minorTickMark val="none"/>
        <c:tickLblPos val="nextTo"/>
        <c:crossAx val="289837440"/>
        <c:crosses val="autoZero"/>
        <c:auto val="1"/>
        <c:lblAlgn val="ctr"/>
        <c:lblOffset val="100"/>
        <c:noMultiLvlLbl val="0"/>
      </c:catAx>
      <c:valAx>
        <c:axId val="289837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97399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Tipos de interés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de interés nominal</c:v>
          </c:tx>
          <c:marker>
            <c:symbol val="none"/>
          </c:marker>
          <c:val>
            <c:numRef>
              <c:f>'Expectativas Racionales'!$AP$2:$AP$101</c:f>
              <c:numCache>
                <c:formatCode>General</c:formatCode>
                <c:ptCount val="100"/>
                <c:pt idx="0">
                  <c:v>3.9999999999999453E-2</c:v>
                </c:pt>
                <c:pt idx="1">
                  <c:v>5.3478901435576091E-2</c:v>
                </c:pt>
                <c:pt idx="2">
                  <c:v>5.6332229619366084E-2</c:v>
                </c:pt>
                <c:pt idx="3">
                  <c:v>5.6545956945930169E-2</c:v>
                </c:pt>
                <c:pt idx="4">
                  <c:v>5.4184383887607351E-2</c:v>
                </c:pt>
                <c:pt idx="5">
                  <c:v>4.4508133632661567E-2</c:v>
                </c:pt>
                <c:pt idx="6">
                  <c:v>3.2065821967726331E-2</c:v>
                </c:pt>
                <c:pt idx="7">
                  <c:v>1.86882738151097E-2</c:v>
                </c:pt>
                <c:pt idx="8">
                  <c:v>6.8568557247873823E-3</c:v>
                </c:pt>
                <c:pt idx="9">
                  <c:v>1.1934803428767602E-2</c:v>
                </c:pt>
                <c:pt idx="10">
                  <c:v>2.4382189238172692E-2</c:v>
                </c:pt>
                <c:pt idx="11">
                  <c:v>3.3188566845396811E-2</c:v>
                </c:pt>
                <c:pt idx="12">
                  <c:v>5.3032070385223049E-2</c:v>
                </c:pt>
                <c:pt idx="13">
                  <c:v>5.0310848314200934E-2</c:v>
                </c:pt>
                <c:pt idx="14">
                  <c:v>5.5146758785133865E-2</c:v>
                </c:pt>
                <c:pt idx="15">
                  <c:v>6.0234060491034663E-2</c:v>
                </c:pt>
                <c:pt idx="16">
                  <c:v>5.6744451269649825E-2</c:v>
                </c:pt>
                <c:pt idx="17">
                  <c:v>5.5856119730536627E-2</c:v>
                </c:pt>
                <c:pt idx="18">
                  <c:v>6.2189008005056251E-2</c:v>
                </c:pt>
                <c:pt idx="19">
                  <c:v>5.7506499674745158E-2</c:v>
                </c:pt>
                <c:pt idx="20">
                  <c:v>4.7073884203884996E-2</c:v>
                </c:pt>
                <c:pt idx="21">
                  <c:v>4.3133831804480396E-2</c:v>
                </c:pt>
                <c:pt idx="22">
                  <c:v>4.0248559658173338E-2</c:v>
                </c:pt>
                <c:pt idx="23">
                  <c:v>3.1531241307040769E-2</c:v>
                </c:pt>
                <c:pt idx="24">
                  <c:v>3.282082236279861E-2</c:v>
                </c:pt>
                <c:pt idx="25">
                  <c:v>2.9557548347759539E-2</c:v>
                </c:pt>
                <c:pt idx="26">
                  <c:v>2.663720398254563E-2</c:v>
                </c:pt>
                <c:pt idx="27">
                  <c:v>3.2430108514327614E-2</c:v>
                </c:pt>
                <c:pt idx="28">
                  <c:v>3.2350095316173666E-2</c:v>
                </c:pt>
                <c:pt idx="29">
                  <c:v>2.0344579215590949E-2</c:v>
                </c:pt>
                <c:pt idx="30">
                  <c:v>1.2672363392535031E-2</c:v>
                </c:pt>
                <c:pt idx="31">
                  <c:v>1.8290991306134975E-2</c:v>
                </c:pt>
                <c:pt idx="32">
                  <c:v>2.1691344795700594E-2</c:v>
                </c:pt>
                <c:pt idx="33">
                  <c:v>2.3073780655961423E-2</c:v>
                </c:pt>
                <c:pt idx="34">
                  <c:v>2.1684350296570898E-2</c:v>
                </c:pt>
                <c:pt idx="35">
                  <c:v>2.2445193396478519E-2</c:v>
                </c:pt>
                <c:pt idx="36">
                  <c:v>3.3742997505763671E-2</c:v>
                </c:pt>
                <c:pt idx="37">
                  <c:v>3.2461913654296654E-2</c:v>
                </c:pt>
                <c:pt idx="38">
                  <c:v>2.1474674281748284E-2</c:v>
                </c:pt>
                <c:pt idx="39">
                  <c:v>3.2679712860993949E-2</c:v>
                </c:pt>
                <c:pt idx="40">
                  <c:v>3.4509937187976063E-2</c:v>
                </c:pt>
                <c:pt idx="41">
                  <c:v>4.1022797624436821E-2</c:v>
                </c:pt>
                <c:pt idx="42">
                  <c:v>4.1528857955593051E-2</c:v>
                </c:pt>
                <c:pt idx="43">
                  <c:v>4.6771537454506643E-2</c:v>
                </c:pt>
                <c:pt idx="44">
                  <c:v>4.7627716522046344E-2</c:v>
                </c:pt>
                <c:pt idx="45">
                  <c:v>4.4779327846259182E-2</c:v>
                </c:pt>
                <c:pt idx="46">
                  <c:v>3.5543627477666678E-2</c:v>
                </c:pt>
                <c:pt idx="47">
                  <c:v>3.5720892338427637E-2</c:v>
                </c:pt>
                <c:pt idx="48">
                  <c:v>4.2903196414939095E-2</c:v>
                </c:pt>
                <c:pt idx="49">
                  <c:v>4.2422410653213768E-2</c:v>
                </c:pt>
                <c:pt idx="50">
                  <c:v>4.0278689462800117E-2</c:v>
                </c:pt>
                <c:pt idx="51">
                  <c:v>3.4419054436883548E-2</c:v>
                </c:pt>
                <c:pt idx="52">
                  <c:v>3.5173585666850554E-2</c:v>
                </c:pt>
                <c:pt idx="53">
                  <c:v>4.5110844848279548E-2</c:v>
                </c:pt>
                <c:pt idx="54">
                  <c:v>5.8591985416917861E-2</c:v>
                </c:pt>
                <c:pt idx="55">
                  <c:v>6.3820260585508784E-2</c:v>
                </c:pt>
                <c:pt idx="56">
                  <c:v>6.6131681637540102E-2</c:v>
                </c:pt>
                <c:pt idx="57">
                  <c:v>6.0248161512108447E-2</c:v>
                </c:pt>
                <c:pt idx="58">
                  <c:v>5.9629687357285306E-2</c:v>
                </c:pt>
                <c:pt idx="59">
                  <c:v>5.9048956707057426E-2</c:v>
                </c:pt>
                <c:pt idx="60">
                  <c:v>5.0663313818400509E-2</c:v>
                </c:pt>
                <c:pt idx="61">
                  <c:v>4.7017125860833654E-2</c:v>
                </c:pt>
                <c:pt idx="62">
                  <c:v>4.3959095532856866E-2</c:v>
                </c:pt>
                <c:pt idx="63">
                  <c:v>4.101577071303892E-2</c:v>
                </c:pt>
                <c:pt idx="64">
                  <c:v>2.6908685036724136E-2</c:v>
                </c:pt>
                <c:pt idx="65">
                  <c:v>2.2594975198346488E-2</c:v>
                </c:pt>
                <c:pt idx="66">
                  <c:v>3.3840019146073368E-2</c:v>
                </c:pt>
                <c:pt idx="67">
                  <c:v>5.0382904388805563E-2</c:v>
                </c:pt>
                <c:pt idx="68">
                  <c:v>5.9166280264515904E-2</c:v>
                </c:pt>
                <c:pt idx="69">
                  <c:v>7.0877576265537798E-2</c:v>
                </c:pt>
                <c:pt idx="70">
                  <c:v>7.567119847651485E-2</c:v>
                </c:pt>
                <c:pt idx="71">
                  <c:v>7.2559325794732898E-2</c:v>
                </c:pt>
                <c:pt idx="72">
                  <c:v>6.7559214557373001E-2</c:v>
                </c:pt>
                <c:pt idx="73">
                  <c:v>5.9446897816032684E-2</c:v>
                </c:pt>
                <c:pt idx="74">
                  <c:v>5.619501442170273E-2</c:v>
                </c:pt>
                <c:pt idx="75">
                  <c:v>5.9402222330426802E-2</c:v>
                </c:pt>
                <c:pt idx="76">
                  <c:v>6.4959012806907163E-2</c:v>
                </c:pt>
                <c:pt idx="77">
                  <c:v>6.9345819317888427E-2</c:v>
                </c:pt>
                <c:pt idx="78">
                  <c:v>6.2088552720997246E-2</c:v>
                </c:pt>
                <c:pt idx="79">
                  <c:v>6.1639867720851796E-2</c:v>
                </c:pt>
                <c:pt idx="80">
                  <c:v>4.8870214076529445E-2</c:v>
                </c:pt>
                <c:pt idx="81">
                  <c:v>4.4960701362703248E-2</c:v>
                </c:pt>
                <c:pt idx="82">
                  <c:v>3.3279774893381464E-2</c:v>
                </c:pt>
                <c:pt idx="83">
                  <c:v>2.8457597926626974E-2</c:v>
                </c:pt>
                <c:pt idx="84">
                  <c:v>3.2402015822379948E-2</c:v>
                </c:pt>
                <c:pt idx="85">
                  <c:v>4.1400468077272164E-2</c:v>
                </c:pt>
                <c:pt idx="86">
                  <c:v>3.745871271719254E-2</c:v>
                </c:pt>
                <c:pt idx="87">
                  <c:v>3.0620033428063881E-2</c:v>
                </c:pt>
                <c:pt idx="88">
                  <c:v>2.8719597543237021E-2</c:v>
                </c:pt>
                <c:pt idx="89">
                  <c:v>1.9616520895449224E-2</c:v>
                </c:pt>
                <c:pt idx="90">
                  <c:v>4.6026221035150045E-3</c:v>
                </c:pt>
                <c:pt idx="91">
                  <c:v>1.571561578764322E-3</c:v>
                </c:pt>
                <c:pt idx="92">
                  <c:v>8.1279490736643669E-4</c:v>
                </c:pt>
                <c:pt idx="93">
                  <c:v>7.6849305952962901E-3</c:v>
                </c:pt>
                <c:pt idx="94">
                  <c:v>1.1417391825046447E-2</c:v>
                </c:pt>
                <c:pt idx="95">
                  <c:v>1.3544858381282304E-2</c:v>
                </c:pt>
                <c:pt idx="96">
                  <c:v>1.0438241393228437E-2</c:v>
                </c:pt>
                <c:pt idx="97">
                  <c:v>1.190728083580073E-2</c:v>
                </c:pt>
                <c:pt idx="98">
                  <c:v>6.0763682652223644E-3</c:v>
                </c:pt>
                <c:pt idx="99">
                  <c:v>1.4726913453771522E-2</c:v>
                </c:pt>
              </c:numCache>
            </c:numRef>
          </c:val>
          <c:smooth val="0"/>
        </c:ser>
        <c:ser>
          <c:idx val="1"/>
          <c:order val="1"/>
          <c:tx>
            <c:v>Tipo de interés nominal planeado</c:v>
          </c:tx>
          <c:marker>
            <c:symbol val="none"/>
          </c:marker>
          <c:val>
            <c:numRef>
              <c:f>'Expectativas Racionales'!$AN$2:$AN$101</c:f>
              <c:numCache>
                <c:formatCode>General</c:formatCode>
                <c:ptCount val="100"/>
                <c:pt idx="0">
                  <c:v>3.4999999999999455E-2</c:v>
                </c:pt>
                <c:pt idx="1">
                  <c:v>4.8305588125206245E-2</c:v>
                </c:pt>
                <c:pt idx="2">
                  <c:v>5.1302249036016843E-2</c:v>
                </c:pt>
                <c:pt idx="3">
                  <c:v>5.1619735428986402E-2</c:v>
                </c:pt>
                <c:pt idx="4">
                  <c:v>4.9283811430925951E-2</c:v>
                </c:pt>
                <c:pt idx="5">
                  <c:v>3.9624699718696733E-2</c:v>
                </c:pt>
                <c:pt idx="6">
                  <c:v>2.7210395576212427E-2</c:v>
                </c:pt>
                <c:pt idx="7">
                  <c:v>1.3869423369010168E-2</c:v>
                </c:pt>
                <c:pt idx="8">
                  <c:v>1.9115562219759871E-3</c:v>
                </c:pt>
                <c:pt idx="9">
                  <c:v>6.9110499884428023E-3</c:v>
                </c:pt>
                <c:pt idx="10">
                  <c:v>1.9447910237482834E-2</c:v>
                </c:pt>
                <c:pt idx="11">
                  <c:v>2.8238331941974389E-2</c:v>
                </c:pt>
                <c:pt idx="12">
                  <c:v>4.8145530160203232E-2</c:v>
                </c:pt>
                <c:pt idx="13">
                  <c:v>4.5466974128757047E-2</c:v>
                </c:pt>
                <c:pt idx="14">
                  <c:v>5.0212085260075874E-2</c:v>
                </c:pt>
                <c:pt idx="15">
                  <c:v>5.5254058028563903E-2</c:v>
                </c:pt>
                <c:pt idx="16">
                  <c:v>5.1704669534866132E-2</c:v>
                </c:pt>
                <c:pt idx="17">
                  <c:v>5.07755745305251E-2</c:v>
                </c:pt>
                <c:pt idx="18">
                  <c:v>5.7188224991800526E-2</c:v>
                </c:pt>
                <c:pt idx="19">
                  <c:v>5.2661762475013862E-2</c:v>
                </c:pt>
                <c:pt idx="20">
                  <c:v>4.2053718981403768E-2</c:v>
                </c:pt>
                <c:pt idx="21">
                  <c:v>3.8072329483297473E-2</c:v>
                </c:pt>
                <c:pt idx="22">
                  <c:v>3.5116524661768331E-2</c:v>
                </c:pt>
                <c:pt idx="23">
                  <c:v>2.652830640305702E-2</c:v>
                </c:pt>
                <c:pt idx="24">
                  <c:v>2.7900587259266481E-2</c:v>
                </c:pt>
                <c:pt idx="25">
                  <c:v>2.4536417325140725E-2</c:v>
                </c:pt>
                <c:pt idx="26">
                  <c:v>2.1796392800123746E-2</c:v>
                </c:pt>
                <c:pt idx="27">
                  <c:v>2.7622864970373404E-2</c:v>
                </c:pt>
                <c:pt idx="28">
                  <c:v>2.7458658853643878E-2</c:v>
                </c:pt>
                <c:pt idx="29">
                  <c:v>1.5372530486559278E-2</c:v>
                </c:pt>
                <c:pt idx="30">
                  <c:v>7.6803739471577696E-3</c:v>
                </c:pt>
                <c:pt idx="31">
                  <c:v>1.318980038752419E-2</c:v>
                </c:pt>
                <c:pt idx="32">
                  <c:v>1.6642035768910237E-2</c:v>
                </c:pt>
                <c:pt idx="33">
                  <c:v>1.8090982221523767E-2</c:v>
                </c:pt>
                <c:pt idx="34">
                  <c:v>1.6572913691606166E-2</c:v>
                </c:pt>
                <c:pt idx="35">
                  <c:v>1.7301848346409625E-2</c:v>
                </c:pt>
                <c:pt idx="36">
                  <c:v>2.8657210200668321E-2</c:v>
                </c:pt>
                <c:pt idx="37">
                  <c:v>2.7350468323952871E-2</c:v>
                </c:pt>
                <c:pt idx="38">
                  <c:v>1.633298924147766E-2</c:v>
                </c:pt>
                <c:pt idx="39">
                  <c:v>2.7419651055203005E-2</c:v>
                </c:pt>
                <c:pt idx="40">
                  <c:v>2.9133067336800218E-2</c:v>
                </c:pt>
                <c:pt idx="41">
                  <c:v>3.572556022506352E-2</c:v>
                </c:pt>
                <c:pt idx="42">
                  <c:v>3.6187148716722482E-2</c:v>
                </c:pt>
                <c:pt idx="43">
                  <c:v>4.1594341852165061E-2</c:v>
                </c:pt>
                <c:pt idx="44">
                  <c:v>4.2456040847716203E-2</c:v>
                </c:pt>
                <c:pt idx="45">
                  <c:v>3.9494369950234413E-2</c:v>
                </c:pt>
                <c:pt idx="46">
                  <c:v>3.0296515842627193E-2</c:v>
                </c:pt>
                <c:pt idx="47">
                  <c:v>3.047084978687789E-2</c:v>
                </c:pt>
                <c:pt idx="48">
                  <c:v>3.7747129393946081E-2</c:v>
                </c:pt>
                <c:pt idx="49">
                  <c:v>3.7171211851438464E-2</c:v>
                </c:pt>
                <c:pt idx="50">
                  <c:v>3.5056281353080615E-2</c:v>
                </c:pt>
                <c:pt idx="51">
                  <c:v>2.9226305800266313E-2</c:v>
                </c:pt>
                <c:pt idx="52">
                  <c:v>2.9997475665949003E-2</c:v>
                </c:pt>
                <c:pt idx="53">
                  <c:v>4.0100795845860661E-2</c:v>
                </c:pt>
                <c:pt idx="54">
                  <c:v>5.367176656863859E-2</c:v>
                </c:pt>
                <c:pt idx="55">
                  <c:v>5.884117782059247E-2</c:v>
                </c:pt>
                <c:pt idx="56">
                  <c:v>6.1136256731999572E-2</c:v>
                </c:pt>
                <c:pt idx="57">
                  <c:v>5.5341353382986923E-2</c:v>
                </c:pt>
                <c:pt idx="58">
                  <c:v>5.4721434055517243E-2</c:v>
                </c:pt>
                <c:pt idx="59">
                  <c:v>5.3956873778392145E-2</c:v>
                </c:pt>
                <c:pt idx="60">
                  <c:v>4.5686257413295732E-2</c:v>
                </c:pt>
                <c:pt idx="61">
                  <c:v>4.1908281308870303E-2</c:v>
                </c:pt>
                <c:pt idx="62">
                  <c:v>3.8954508559626559E-2</c:v>
                </c:pt>
                <c:pt idx="63">
                  <c:v>3.601748534308917E-2</c:v>
                </c:pt>
                <c:pt idx="64">
                  <c:v>2.1959484139826888E-2</c:v>
                </c:pt>
                <c:pt idx="65">
                  <c:v>1.773372349329834E-2</c:v>
                </c:pt>
                <c:pt idx="66">
                  <c:v>2.8981128991560631E-2</c:v>
                </c:pt>
                <c:pt idx="67">
                  <c:v>4.5477355443348383E-2</c:v>
                </c:pt>
                <c:pt idx="68">
                  <c:v>5.4120230525213024E-2</c:v>
                </c:pt>
                <c:pt idx="69">
                  <c:v>6.5914103592698114E-2</c:v>
                </c:pt>
                <c:pt idx="70">
                  <c:v>7.0545833069035405E-2</c:v>
                </c:pt>
                <c:pt idx="71">
                  <c:v>6.7300053794879439E-2</c:v>
                </c:pt>
                <c:pt idx="72">
                  <c:v>6.2156876781490365E-2</c:v>
                </c:pt>
                <c:pt idx="73">
                  <c:v>5.4040270988260489E-2</c:v>
                </c:pt>
                <c:pt idx="74">
                  <c:v>5.1009329945901488E-2</c:v>
                </c:pt>
                <c:pt idx="75">
                  <c:v>5.4165775724838258E-2</c:v>
                </c:pt>
                <c:pt idx="76">
                  <c:v>5.9618014017733284E-2</c:v>
                </c:pt>
                <c:pt idx="77">
                  <c:v>6.4179130351284142E-2</c:v>
                </c:pt>
                <c:pt idx="78">
                  <c:v>5.6989089206615044E-2</c:v>
                </c:pt>
                <c:pt idx="79">
                  <c:v>5.6755166153642601E-2</c:v>
                </c:pt>
                <c:pt idx="80">
                  <c:v>4.3948975134463351E-2</c:v>
                </c:pt>
                <c:pt idx="81">
                  <c:v>4.0098385181034146E-2</c:v>
                </c:pt>
                <c:pt idx="82">
                  <c:v>2.8292994369194135E-2</c:v>
                </c:pt>
                <c:pt idx="83">
                  <c:v>2.3551006646735782E-2</c:v>
                </c:pt>
                <c:pt idx="84">
                  <c:v>2.7579721472943613E-2</c:v>
                </c:pt>
                <c:pt idx="85">
                  <c:v>3.6442409692192847E-2</c:v>
                </c:pt>
                <c:pt idx="86">
                  <c:v>3.2609217932830066E-2</c:v>
                </c:pt>
                <c:pt idx="87">
                  <c:v>2.5639809287780344E-2</c:v>
                </c:pt>
                <c:pt idx="88">
                  <c:v>2.3677570957372301E-2</c:v>
                </c:pt>
                <c:pt idx="89">
                  <c:v>1.4523234045837037E-2</c:v>
                </c:pt>
                <c:pt idx="90">
                  <c:v>-4.9688262470242231E-4</c:v>
                </c:pt>
                <c:pt idx="91">
                  <c:v>-3.4957369678683074E-3</c:v>
                </c:pt>
                <c:pt idx="92">
                  <c:v>-4.0591436253430285E-3</c:v>
                </c:pt>
                <c:pt idx="93">
                  <c:v>2.7389869202894329E-3</c:v>
                </c:pt>
                <c:pt idx="94">
                  <c:v>6.4637546328786388E-3</c:v>
                </c:pt>
                <c:pt idx="95">
                  <c:v>8.5376274728017724E-3</c:v>
                </c:pt>
                <c:pt idx="96">
                  <c:v>5.3498927374170651E-3</c:v>
                </c:pt>
                <c:pt idx="97">
                  <c:v>6.7745982467266406E-3</c:v>
                </c:pt>
                <c:pt idx="98">
                  <c:v>7.3704958030135648E-4</c:v>
                </c:pt>
                <c:pt idx="99">
                  <c:v>9.4792699866218313E-3</c:v>
                </c:pt>
              </c:numCache>
            </c:numRef>
          </c:val>
          <c:smooth val="0"/>
        </c:ser>
        <c:ser>
          <c:idx val="2"/>
          <c:order val="2"/>
          <c:tx>
            <c:v>Tipo de interés real</c:v>
          </c:tx>
          <c:marker>
            <c:symbol val="none"/>
          </c:marker>
          <c:val>
            <c:numRef>
              <c:f>'Expectativas Racionales'!$AO$2:$AO$101</c:f>
              <c:numCache>
                <c:formatCode>General</c:formatCode>
                <c:ptCount val="100"/>
                <c:pt idx="0">
                  <c:v>1.4999999999999999E-2</c:v>
                </c:pt>
                <c:pt idx="1">
                  <c:v>2.0946851881607803E-2</c:v>
                </c:pt>
                <c:pt idx="2">
                  <c:v>2.3679837810096652E-2</c:v>
                </c:pt>
                <c:pt idx="3">
                  <c:v>2.4055269369271742E-2</c:v>
                </c:pt>
                <c:pt idx="4">
                  <c:v>2.2972924387992446E-2</c:v>
                </c:pt>
                <c:pt idx="5">
                  <c:v>1.8405525463307412E-2</c:v>
                </c:pt>
                <c:pt idx="6">
                  <c:v>1.1869191766427794E-2</c:v>
                </c:pt>
                <c:pt idx="7">
                  <c:v>5.038760937471241E-3</c:v>
                </c:pt>
                <c:pt idx="8">
                  <c:v>-1.4259369911960142E-3</c:v>
                </c:pt>
                <c:pt idx="9">
                  <c:v>-2.450170434483423E-4</c:v>
                </c:pt>
                <c:pt idx="10">
                  <c:v>6.007191149817433E-3</c:v>
                </c:pt>
                <c:pt idx="11">
                  <c:v>1.0744943189006342E-2</c:v>
                </c:pt>
                <c:pt idx="12">
                  <c:v>2.0180041965002983E-2</c:v>
                </c:pt>
                <c:pt idx="13">
                  <c:v>2.0784669105840495E-2</c:v>
                </c:pt>
                <c:pt idx="14">
                  <c:v>2.2490604188094173E-2</c:v>
                </c:pt>
                <c:pt idx="15">
                  <c:v>2.5287804910440297E-2</c:v>
                </c:pt>
                <c:pt idx="16">
                  <c:v>2.4197331467841348E-2</c:v>
                </c:pt>
                <c:pt idx="17">
                  <c:v>2.32524459086332E-2</c:v>
                </c:pt>
                <c:pt idx="18">
                  <c:v>2.598832520898036E-2</c:v>
                </c:pt>
                <c:pt idx="19">
                  <c:v>2.456799137100843E-2</c:v>
                </c:pt>
                <c:pt idx="20">
                  <c:v>1.9340228575865748E-2</c:v>
                </c:pt>
                <c:pt idx="21">
                  <c:v>1.6797810605280399E-2</c:v>
                </c:pt>
                <c:pt idx="22">
                  <c:v>1.5208015543760989E-2</c:v>
                </c:pt>
                <c:pt idx="23">
                  <c:v>1.1186136453461715E-2</c:v>
                </c:pt>
                <c:pt idx="24">
                  <c:v>1.1068548725290093E-2</c:v>
                </c:pt>
                <c:pt idx="25">
                  <c:v>9.898346295754968E-3</c:v>
                </c:pt>
                <c:pt idx="26">
                  <c:v>8.2664455145089327E-3</c:v>
                </c:pt>
                <c:pt idx="27">
                  <c:v>1.056421244345121E-2</c:v>
                </c:pt>
                <c:pt idx="28">
                  <c:v>1.093508746606664E-2</c:v>
                </c:pt>
                <c:pt idx="29">
                  <c:v>5.5470484257158122E-3</c:v>
                </c:pt>
                <c:pt idx="30">
                  <c:v>1.0134097096147904E-3</c:v>
                </c:pt>
                <c:pt idx="31">
                  <c:v>2.9086875648604484E-3</c:v>
                </c:pt>
                <c:pt idx="32">
                  <c:v>5.2137773135692046E-3</c:v>
                </c:pt>
                <c:pt idx="33">
                  <c:v>6.0437764911789611E-3</c:v>
                </c:pt>
                <c:pt idx="34">
                  <c:v>5.3173302571603628E-3</c:v>
                </c:pt>
                <c:pt idx="35">
                  <c:v>5.6594116510567932E-3</c:v>
                </c:pt>
                <c:pt idx="36">
                  <c:v>1.0677347188864462E-2</c:v>
                </c:pt>
                <c:pt idx="37">
                  <c:v>1.1255705683122622E-2</c:v>
                </c:pt>
                <c:pt idx="38">
                  <c:v>6.3117532830857751E-3</c:v>
                </c:pt>
                <c:pt idx="39">
                  <c:v>1.0154375115719375E-2</c:v>
                </c:pt>
                <c:pt idx="40">
                  <c:v>1.2096666729424891E-2</c:v>
                </c:pt>
                <c:pt idx="41">
                  <c:v>1.4843388085631189E-2</c:v>
                </c:pt>
                <c:pt idx="42">
                  <c:v>1.5563809546350626E-2</c:v>
                </c:pt>
                <c:pt idx="43">
                  <c:v>1.8198729490822768E-2</c:v>
                </c:pt>
                <c:pt idx="44">
                  <c:v>1.9005413634562748E-2</c:v>
                </c:pt>
                <c:pt idx="45">
                  <c:v>1.7801519414316961E-2</c:v>
                </c:pt>
                <c:pt idx="46">
                  <c:v>1.3537103362345475E-2</c:v>
                </c:pt>
                <c:pt idx="47">
                  <c:v>1.2750331050842147E-2</c:v>
                </c:pt>
                <c:pt idx="48">
                  <c:v>1.6018764885157445E-2</c:v>
                </c:pt>
                <c:pt idx="49">
                  <c:v>1.641669373931378E-2</c:v>
                </c:pt>
                <c:pt idx="50">
                  <c:v>1.5402475449511878E-2</c:v>
                </c:pt>
                <c:pt idx="51">
                  <c:v>1.264557923028627E-2</c:v>
                </c:pt>
                <c:pt idx="52">
                  <c:v>1.2316926939584871E-2</c:v>
                </c:pt>
                <c:pt idx="53">
                  <c:v>1.6884219868553773E-2</c:v>
                </c:pt>
                <c:pt idx="54">
                  <c:v>2.393300127261945E-2</c:v>
                </c:pt>
                <c:pt idx="55">
                  <c:v>2.7419954475814974E-2</c:v>
                </c:pt>
                <c:pt idx="56">
                  <c:v>2.8683661259555161E-2</c:v>
                </c:pt>
                <c:pt idx="57">
                  <c:v>2.6096535219830783E-2</c:v>
                </c:pt>
                <c:pt idx="58">
                  <c:v>2.5106487328326113E-2</c:v>
                </c:pt>
                <c:pt idx="59">
                  <c:v>2.473126472869043E-2</c:v>
                </c:pt>
                <c:pt idx="60">
                  <c:v>2.0958460840946661E-2</c:v>
                </c:pt>
                <c:pt idx="61">
                  <c:v>1.872982249945436E-2</c:v>
                </c:pt>
                <c:pt idx="62">
                  <c:v>1.7099355137807193E-2</c:v>
                </c:pt>
                <c:pt idx="63">
                  <c:v>1.564337217649241E-2</c:v>
                </c:pt>
                <c:pt idx="64">
                  <c:v>9.0732501627873025E-3</c:v>
                </c:pt>
                <c:pt idx="65">
                  <c:v>5.7896699723437601E-3</c:v>
                </c:pt>
                <c:pt idx="66">
                  <c:v>1.0561392192628468E-2</c:v>
                </c:pt>
                <c:pt idx="67">
                  <c:v>1.9021340864294786E-2</c:v>
                </c:pt>
                <c:pt idx="68">
                  <c:v>2.4196795398621174E-2</c:v>
                </c:pt>
                <c:pt idx="69">
                  <c:v>2.9975336807703437E-2</c:v>
                </c:pt>
                <c:pt idx="70">
                  <c:v>3.3224116381670374E-2</c:v>
                </c:pt>
                <c:pt idx="71">
                  <c:v>3.2074775608464098E-2</c:v>
                </c:pt>
                <c:pt idx="72">
                  <c:v>2.9593572194405823E-2</c:v>
                </c:pt>
                <c:pt idx="73">
                  <c:v>2.5508891133049057E-2</c:v>
                </c:pt>
                <c:pt idx="74">
                  <c:v>2.3557846754189864E-2</c:v>
                </c:pt>
                <c:pt idx="75">
                  <c:v>2.4808295024623304E-2</c:v>
                </c:pt>
                <c:pt idx="76">
                  <c:v>2.7669381299530608E-2</c:v>
                </c:pt>
                <c:pt idx="77">
                  <c:v>3.0326289706790202E-2</c:v>
                </c:pt>
                <c:pt idx="78">
                  <c:v>2.7590564745530368E-2</c:v>
                </c:pt>
                <c:pt idx="79">
                  <c:v>2.6703516662199916E-2</c:v>
                </c:pt>
                <c:pt idx="80">
                  <c:v>2.1088918138647245E-2</c:v>
                </c:pt>
                <c:pt idx="81">
                  <c:v>1.793975061999549E-2</c:v>
                </c:pt>
                <c:pt idx="82">
                  <c:v>1.2625168095797158E-2</c:v>
                </c:pt>
                <c:pt idx="83">
                  <c:v>9.325754346091281E-3</c:v>
                </c:pt>
                <c:pt idx="84">
                  <c:v>1.0754952597612444E-2</c:v>
                </c:pt>
                <c:pt idx="85">
                  <c:v>1.5065909909866622E-2</c:v>
                </c:pt>
                <c:pt idx="86">
                  <c:v>1.4301078703719237E-2</c:v>
                </c:pt>
                <c:pt idx="87">
                  <c:v>1.0650301196964357E-2</c:v>
                </c:pt>
                <c:pt idx="88">
                  <c:v>9.1301139970535114E-3</c:v>
                </c:pt>
                <c:pt idx="89">
                  <c:v>4.9710724005849246E-3</c:v>
                </c:pt>
                <c:pt idx="90">
                  <c:v>-2.3145250592082056E-3</c:v>
                </c:pt>
                <c:pt idx="91">
                  <c:v>-5.1479154738898244E-3</c:v>
                </c:pt>
                <c:pt idx="92">
                  <c:v>-5.5154066726172922E-3</c:v>
                </c:pt>
                <c:pt idx="93">
                  <c:v>-2.6944246790003576E-3</c:v>
                </c:pt>
                <c:pt idx="94">
                  <c:v>-3.2238505455630187E-4</c:v>
                </c:pt>
                <c:pt idx="95">
                  <c:v>8.1548934606740474E-4</c:v>
                </c:pt>
                <c:pt idx="96">
                  <c:v>-5.9331551938273698E-4</c:v>
                </c:pt>
                <c:pt idx="97">
                  <c:v>-1.0672072286211677E-4</c:v>
                </c:pt>
                <c:pt idx="98">
                  <c:v>-2.6030205323684342E-3</c:v>
                </c:pt>
                <c:pt idx="99">
                  <c:v>6.9955354753899884E-4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35712"/>
        <c:axId val="287653888"/>
      </c:lineChart>
      <c:catAx>
        <c:axId val="287635712"/>
        <c:scaling>
          <c:orientation val="minMax"/>
        </c:scaling>
        <c:delete val="0"/>
        <c:axPos val="b"/>
        <c:majorTickMark val="out"/>
        <c:minorTickMark val="none"/>
        <c:tickLblPos val="nextTo"/>
        <c:crossAx val="287653888"/>
        <c:crosses val="autoZero"/>
        <c:auto val="1"/>
        <c:lblAlgn val="ctr"/>
        <c:lblOffset val="100"/>
        <c:noMultiLvlLbl val="0"/>
      </c:catAx>
      <c:valAx>
        <c:axId val="287653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76357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Output</c:v>
          </c:tx>
          <c:marker>
            <c:symbol val="none"/>
          </c:marker>
          <c:val>
            <c:numRef>
              <c:f>'Expectativas Adaptativas'!$AA$2:$AA$102</c:f>
              <c:numCache>
                <c:formatCode>General</c:formatCode>
                <c:ptCount val="101"/>
                <c:pt idx="0">
                  <c:v>1424.2717305466199</c:v>
                </c:pt>
                <c:pt idx="1">
                  <c:v>1420.9304137545812</c:v>
                </c:pt>
                <c:pt idx="2">
                  <c:v>1418.665156790744</c:v>
                </c:pt>
                <c:pt idx="3">
                  <c:v>1416.2857421479762</c:v>
                </c:pt>
                <c:pt idx="4">
                  <c:v>1416.6587220191664</c:v>
                </c:pt>
                <c:pt idx="5">
                  <c:v>1419.0908577866235</c:v>
                </c:pt>
                <c:pt idx="6">
                  <c:v>1423.2906773187785</c:v>
                </c:pt>
                <c:pt idx="7">
                  <c:v>1425.950069905</c:v>
                </c:pt>
                <c:pt idx="8">
                  <c:v>1430.0466255021656</c:v>
                </c:pt>
                <c:pt idx="9">
                  <c:v>1431.1785258595532</c:v>
                </c:pt>
                <c:pt idx="10">
                  <c:v>1429.2212874141844</c:v>
                </c:pt>
                <c:pt idx="11">
                  <c:v>1429.8201467781612</c:v>
                </c:pt>
                <c:pt idx="12">
                  <c:v>1425.9813962311807</c:v>
                </c:pt>
                <c:pt idx="13">
                  <c:v>1425.7136231881022</c:v>
                </c:pt>
                <c:pt idx="14">
                  <c:v>1422.139168063796</c:v>
                </c:pt>
                <c:pt idx="15">
                  <c:v>1419.9069890568157</c:v>
                </c:pt>
                <c:pt idx="16">
                  <c:v>1418.9654753852014</c:v>
                </c:pt>
                <c:pt idx="17">
                  <c:v>1419.5298131669258</c:v>
                </c:pt>
                <c:pt idx="18">
                  <c:v>1418.7308546102777</c:v>
                </c:pt>
                <c:pt idx="19">
                  <c:v>1419.6335983210593</c:v>
                </c:pt>
                <c:pt idx="20">
                  <c:v>1421.4686203071446</c:v>
                </c:pt>
                <c:pt idx="21">
                  <c:v>1421.1335882348271</c:v>
                </c:pt>
                <c:pt idx="22">
                  <c:v>1422.5006194469765</c:v>
                </c:pt>
                <c:pt idx="23">
                  <c:v>1424.6671062315011</c:v>
                </c:pt>
                <c:pt idx="24">
                  <c:v>1424.4984535522719</c:v>
                </c:pt>
                <c:pt idx="25">
                  <c:v>1425.309962174812</c:v>
                </c:pt>
                <c:pt idx="26">
                  <c:v>1426.8251850741174</c:v>
                </c:pt>
                <c:pt idx="27">
                  <c:v>1426.9793001481348</c:v>
                </c:pt>
                <c:pt idx="28">
                  <c:v>1428.7857647957339</c:v>
                </c:pt>
                <c:pt idx="29">
                  <c:v>1430.9608637672818</c:v>
                </c:pt>
                <c:pt idx="30">
                  <c:v>1432.8376443609206</c:v>
                </c:pt>
                <c:pt idx="31">
                  <c:v>1432.4813292858735</c:v>
                </c:pt>
                <c:pt idx="32">
                  <c:v>1430.9372675183465</c:v>
                </c:pt>
                <c:pt idx="33">
                  <c:v>1430.9519176045349</c:v>
                </c:pt>
                <c:pt idx="34">
                  <c:v>1432.827122992129</c:v>
                </c:pt>
                <c:pt idx="35">
                  <c:v>1431.3400828497197</c:v>
                </c:pt>
                <c:pt idx="36">
                  <c:v>1429.6767050609949</c:v>
                </c:pt>
                <c:pt idx="37">
                  <c:v>1429.0682693983651</c:v>
                </c:pt>
                <c:pt idx="38">
                  <c:v>1428.7014041681095</c:v>
                </c:pt>
                <c:pt idx="39">
                  <c:v>1426.6384937815851</c:v>
                </c:pt>
                <c:pt idx="40">
                  <c:v>1426.8297551571577</c:v>
                </c:pt>
                <c:pt idx="41">
                  <c:v>1426.2706422253593</c:v>
                </c:pt>
                <c:pt idx="42">
                  <c:v>1427.0092189853549</c:v>
                </c:pt>
                <c:pt idx="43">
                  <c:v>1422.7525824987897</c:v>
                </c:pt>
                <c:pt idx="44">
                  <c:v>1422.5192484644372</c:v>
                </c:pt>
                <c:pt idx="45">
                  <c:v>1421.7443221981257</c:v>
                </c:pt>
                <c:pt idx="46">
                  <c:v>1422.415484901808</c:v>
                </c:pt>
                <c:pt idx="47">
                  <c:v>1422.6318115954234</c:v>
                </c:pt>
                <c:pt idx="48">
                  <c:v>1422.4041426521042</c:v>
                </c:pt>
                <c:pt idx="49">
                  <c:v>1422.7903831678207</c:v>
                </c:pt>
                <c:pt idx="50">
                  <c:v>1422.2507273620065</c:v>
                </c:pt>
                <c:pt idx="51">
                  <c:v>1423.3429431014779</c:v>
                </c:pt>
                <c:pt idx="52">
                  <c:v>1424.6327092252143</c:v>
                </c:pt>
                <c:pt idx="53">
                  <c:v>1423.5358475088919</c:v>
                </c:pt>
                <c:pt idx="54">
                  <c:v>1419.6647691832488</c:v>
                </c:pt>
                <c:pt idx="55">
                  <c:v>1417.1558030649887</c:v>
                </c:pt>
                <c:pt idx="56">
                  <c:v>1416.1007675720662</c:v>
                </c:pt>
                <c:pt idx="57">
                  <c:v>1418.2445016754846</c:v>
                </c:pt>
                <c:pt idx="58">
                  <c:v>1419.2655376962157</c:v>
                </c:pt>
                <c:pt idx="59">
                  <c:v>1419.9923979217033</c:v>
                </c:pt>
                <c:pt idx="60">
                  <c:v>1421.8843171684937</c:v>
                </c:pt>
                <c:pt idx="61">
                  <c:v>1420.7871754805576</c:v>
                </c:pt>
                <c:pt idx="62">
                  <c:v>1422.2707441238369</c:v>
                </c:pt>
                <c:pt idx="63">
                  <c:v>1422.658377801554</c:v>
                </c:pt>
                <c:pt idx="64">
                  <c:v>1426.9423949405598</c:v>
                </c:pt>
                <c:pt idx="65">
                  <c:v>1429.7690642122184</c:v>
                </c:pt>
                <c:pt idx="66">
                  <c:v>1428.7687762420951</c:v>
                </c:pt>
                <c:pt idx="67">
                  <c:v>1425.3231629015677</c:v>
                </c:pt>
                <c:pt idx="68">
                  <c:v>1423.419917906682</c:v>
                </c:pt>
                <c:pt idx="69">
                  <c:v>1420.4238137010657</c:v>
                </c:pt>
                <c:pt idx="70">
                  <c:v>1416.8642832166745</c:v>
                </c:pt>
                <c:pt idx="71">
                  <c:v>1415.9244028215055</c:v>
                </c:pt>
                <c:pt idx="72">
                  <c:v>1414.764007214445</c:v>
                </c:pt>
                <c:pt idx="73">
                  <c:v>1416.3776933202455</c:v>
                </c:pt>
                <c:pt idx="74">
                  <c:v>1416.2855915645789</c:v>
                </c:pt>
                <c:pt idx="75">
                  <c:v>1415.5361791593609</c:v>
                </c:pt>
                <c:pt idx="76">
                  <c:v>1413.4795155871395</c:v>
                </c:pt>
                <c:pt idx="77">
                  <c:v>1410.7290003096366</c:v>
                </c:pt>
                <c:pt idx="78">
                  <c:v>1410.9323762659992</c:v>
                </c:pt>
                <c:pt idx="79">
                  <c:v>1411.0961049024615</c:v>
                </c:pt>
                <c:pt idx="80">
                  <c:v>1414.459574856407</c:v>
                </c:pt>
                <c:pt idx="81">
                  <c:v>1417.5643463590025</c:v>
                </c:pt>
                <c:pt idx="82">
                  <c:v>1420.4705954643182</c:v>
                </c:pt>
                <c:pt idx="83">
                  <c:v>1423.1292013190478</c:v>
                </c:pt>
                <c:pt idx="84">
                  <c:v>1424.2804652696316</c:v>
                </c:pt>
                <c:pt idx="85">
                  <c:v>1423.6576569156771</c:v>
                </c:pt>
                <c:pt idx="86">
                  <c:v>1423.3398051500576</c:v>
                </c:pt>
                <c:pt idx="87">
                  <c:v>1425.2838422980224</c:v>
                </c:pt>
                <c:pt idx="88">
                  <c:v>1426.8293830234315</c:v>
                </c:pt>
                <c:pt idx="89">
                  <c:v>1429.5397583483768</c:v>
                </c:pt>
                <c:pt idx="90">
                  <c:v>1431.4009566923639</c:v>
                </c:pt>
                <c:pt idx="91">
                  <c:v>1434.7919941958889</c:v>
                </c:pt>
                <c:pt idx="92">
                  <c:v>1436.971132537119</c:v>
                </c:pt>
                <c:pt idx="93">
                  <c:v>1437.8732172361642</c:v>
                </c:pt>
                <c:pt idx="94">
                  <c:v>1437.2428555819188</c:v>
                </c:pt>
                <c:pt idx="95">
                  <c:v>1437.0625212178836</c:v>
                </c:pt>
                <c:pt idx="96">
                  <c:v>1439.1830079047033</c:v>
                </c:pt>
                <c:pt idx="97">
                  <c:v>1437.4408872897729</c:v>
                </c:pt>
                <c:pt idx="98">
                  <c:v>1438.6833943397887</c:v>
                </c:pt>
                <c:pt idx="99">
                  <c:v>1436.6286424306827</c:v>
                </c:pt>
                <c:pt idx="100">
                  <c:v>1434.0700594805724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951488"/>
        <c:axId val="288006528"/>
      </c:lineChart>
      <c:catAx>
        <c:axId val="287951488"/>
        <c:scaling>
          <c:orientation val="minMax"/>
        </c:scaling>
        <c:delete val="0"/>
        <c:axPos val="b"/>
        <c:majorTickMark val="out"/>
        <c:minorTickMark val="none"/>
        <c:tickLblPos val="nextTo"/>
        <c:crossAx val="288006528"/>
        <c:crosses val="autoZero"/>
        <c:auto val="1"/>
        <c:lblAlgn val="ctr"/>
        <c:lblOffset val="100"/>
        <c:noMultiLvlLbl val="0"/>
      </c:catAx>
      <c:valAx>
        <c:axId val="288006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79514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Inflación e inflación esperada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Inflación (en tantos por 1)</c:v>
          </c:tx>
          <c:marker>
            <c:symbol val="none"/>
          </c:marker>
          <c:val>
            <c:numRef>
              <c:f>'Expectativas Adaptativas'!$AB$2:$AB$102</c:f>
              <c:numCache>
                <c:formatCode>General</c:formatCode>
                <c:ptCount val="101"/>
                <c:pt idx="0">
                  <c:v>0.02</c:v>
                </c:pt>
                <c:pt idx="1">
                  <c:v>2.3755517272680313E-2</c:v>
                </c:pt>
                <c:pt idx="2">
                  <c:v>2.4812875509750153E-2</c:v>
                </c:pt>
                <c:pt idx="3">
                  <c:v>2.5455703153740059E-2</c:v>
                </c:pt>
                <c:pt idx="4">
                  <c:v>2.540189449664039E-2</c:v>
                </c:pt>
                <c:pt idx="5">
                  <c:v>2.3096055790108021E-2</c:v>
                </c:pt>
                <c:pt idx="6">
                  <c:v>1.9686043756536049E-2</c:v>
                </c:pt>
                <c:pt idx="7">
                  <c:v>1.5119573777941563E-2</c:v>
                </c:pt>
                <c:pt idx="8">
                  <c:v>1.0513849562458336E-2</c:v>
                </c:pt>
                <c:pt idx="9">
                  <c:v>1.0391851392598683E-2</c:v>
                </c:pt>
                <c:pt idx="10">
                  <c:v>1.2494418457550669E-2</c:v>
                </c:pt>
                <c:pt idx="11">
                  <c:v>1.4738808626097227E-2</c:v>
                </c:pt>
                <c:pt idx="12">
                  <c:v>2.0789082401273595E-2</c:v>
                </c:pt>
                <c:pt idx="13">
                  <c:v>2.1035586868006464E-2</c:v>
                </c:pt>
                <c:pt idx="14">
                  <c:v>2.3530361013206658E-2</c:v>
                </c:pt>
                <c:pt idx="15">
                  <c:v>2.5847853842977501E-2</c:v>
                </c:pt>
                <c:pt idx="16">
                  <c:v>2.5739979825344733E-2</c:v>
                </c:pt>
                <c:pt idx="17">
                  <c:v>2.6397523147685575E-2</c:v>
                </c:pt>
                <c:pt idx="18">
                  <c:v>2.8824008221335344E-2</c:v>
                </c:pt>
                <c:pt idx="19">
                  <c:v>2.8139937198392081E-2</c:v>
                </c:pt>
                <c:pt idx="20">
                  <c:v>2.5627116204476171E-2</c:v>
                </c:pt>
                <c:pt idx="21">
                  <c:v>2.4250520165406235E-2</c:v>
                </c:pt>
                <c:pt idx="22">
                  <c:v>2.292419275450043E-2</c:v>
                </c:pt>
                <c:pt idx="23">
                  <c:v>1.9884023584804525E-2</c:v>
                </c:pt>
                <c:pt idx="24">
                  <c:v>1.9457489976204643E-2</c:v>
                </c:pt>
                <c:pt idx="25">
                  <c:v>1.7594057017333509E-2</c:v>
                </c:pt>
                <c:pt idx="26">
                  <c:v>1.6201078698817019E-2</c:v>
                </c:pt>
                <c:pt idx="27">
                  <c:v>1.7276148629800019E-2</c:v>
                </c:pt>
                <c:pt idx="28">
                  <c:v>1.6990400393380397E-2</c:v>
                </c:pt>
                <c:pt idx="29">
                  <c:v>1.337452148474331E-2</c:v>
                </c:pt>
                <c:pt idx="30">
                  <c:v>1.0695478363088729E-2</c:v>
                </c:pt>
                <c:pt idx="31">
                  <c:v>1.1317416337981593E-2</c:v>
                </c:pt>
                <c:pt idx="32">
                  <c:v>1.1357908443927931E-2</c:v>
                </c:pt>
                <c:pt idx="33">
                  <c:v>1.146614962611861E-2</c:v>
                </c:pt>
                <c:pt idx="34">
                  <c:v>1.1079197374712482E-2</c:v>
                </c:pt>
                <c:pt idx="35">
                  <c:v>1.1038806980466871E-2</c:v>
                </c:pt>
                <c:pt idx="36">
                  <c:v>1.4267349443967431E-2</c:v>
                </c:pt>
                <c:pt idx="37">
                  <c:v>1.4080768575027148E-2</c:v>
                </c:pt>
                <c:pt idx="38">
                  <c:v>1.1156874471801158E-2</c:v>
                </c:pt>
                <c:pt idx="39">
                  <c:v>1.4297823826182167E-2</c:v>
                </c:pt>
                <c:pt idx="40">
                  <c:v>1.4759107068610042E-2</c:v>
                </c:pt>
                <c:pt idx="41">
                  <c:v>1.7217891758565296E-2</c:v>
                </c:pt>
                <c:pt idx="42">
                  <c:v>1.8033249273474754E-2</c:v>
                </c:pt>
                <c:pt idx="43">
                  <c:v>1.9933719588982518E-2</c:v>
                </c:pt>
                <c:pt idx="44">
                  <c:v>2.0829531478781853E-2</c:v>
                </c:pt>
                <c:pt idx="45">
                  <c:v>2.0522848318250849E-2</c:v>
                </c:pt>
                <c:pt idx="46">
                  <c:v>1.8161243778067819E-2</c:v>
                </c:pt>
                <c:pt idx="47">
                  <c:v>1.815519783959936E-2</c:v>
                </c:pt>
                <c:pt idx="48">
                  <c:v>2.0034771658355946E-2</c:v>
                </c:pt>
                <c:pt idx="49">
                  <c:v>1.9931598673229002E-2</c:v>
                </c:pt>
                <c:pt idx="50">
                  <c:v>1.9470228157788708E-2</c:v>
                </c:pt>
                <c:pt idx="51">
                  <c:v>1.7835538160260993E-2</c:v>
                </c:pt>
                <c:pt idx="52">
                  <c:v>1.8028725469651077E-2</c:v>
                </c:pt>
                <c:pt idx="53">
                  <c:v>2.0759642425323164E-2</c:v>
                </c:pt>
                <c:pt idx="54">
                  <c:v>2.4708219173344988E-2</c:v>
                </c:pt>
                <c:pt idx="55">
                  <c:v>2.6911200718383883E-2</c:v>
                </c:pt>
                <c:pt idx="56">
                  <c:v>2.8753854768004631E-2</c:v>
                </c:pt>
                <c:pt idx="57">
                  <c:v>2.8363730682532957E-2</c:v>
                </c:pt>
                <c:pt idx="58">
                  <c:v>2.9121525150023621E-2</c:v>
                </c:pt>
                <c:pt idx="59">
                  <c:v>2.9419379264878826E-2</c:v>
                </c:pt>
                <c:pt idx="60">
                  <c:v>2.7428541060483428E-2</c:v>
                </c:pt>
                <c:pt idx="61">
                  <c:v>2.6110306712683235E-2</c:v>
                </c:pt>
                <c:pt idx="62">
                  <c:v>2.491576792825816E-2</c:v>
                </c:pt>
                <c:pt idx="63">
                  <c:v>2.3513011941163134E-2</c:v>
                </c:pt>
                <c:pt idx="64">
                  <c:v>1.9037866933008605E-2</c:v>
                </c:pt>
                <c:pt idx="65">
                  <c:v>1.7089773706165635E-2</c:v>
                </c:pt>
                <c:pt idx="66">
                  <c:v>1.9158099732674825E-2</c:v>
                </c:pt>
                <c:pt idx="67">
                  <c:v>2.3177671400684288E-2</c:v>
                </c:pt>
                <c:pt idx="68">
                  <c:v>2.6018263341576937E-2</c:v>
                </c:pt>
                <c:pt idx="69">
                  <c:v>3.0422943304328161E-2</c:v>
                </c:pt>
                <c:pt idx="70">
                  <c:v>3.2859346333131492E-2</c:v>
                </c:pt>
                <c:pt idx="71">
                  <c:v>3.3317882963266265E-2</c:v>
                </c:pt>
                <c:pt idx="72">
                  <c:v>3.2758806981423166E-2</c:v>
                </c:pt>
                <c:pt idx="73">
                  <c:v>3.1007256920403004E-2</c:v>
                </c:pt>
                <c:pt idx="74">
                  <c:v>3.0080333749183348E-2</c:v>
                </c:pt>
                <c:pt idx="75">
                  <c:v>3.0628967984606684E-2</c:v>
                </c:pt>
                <c:pt idx="76">
                  <c:v>3.1831961833486973E-2</c:v>
                </c:pt>
                <c:pt idx="77">
                  <c:v>3.2988355725199175E-2</c:v>
                </c:pt>
                <c:pt idx="78">
                  <c:v>3.1078091691518109E-2</c:v>
                </c:pt>
                <c:pt idx="79">
                  <c:v>3.1141925842474036E-2</c:v>
                </c:pt>
                <c:pt idx="80">
                  <c:v>2.7347808373910518E-2</c:v>
                </c:pt>
                <c:pt idx="81">
                  <c:v>2.6033373722679404E-2</c:v>
                </c:pt>
                <c:pt idx="82">
                  <c:v>2.1774201434368038E-2</c:v>
                </c:pt>
                <c:pt idx="83">
                  <c:v>1.9490447082987642E-2</c:v>
                </c:pt>
                <c:pt idx="84">
                  <c:v>1.9483558686395088E-2</c:v>
                </c:pt>
                <c:pt idx="85">
                  <c:v>2.115636294215336E-2</c:v>
                </c:pt>
                <c:pt idx="86">
                  <c:v>1.9578273685781362E-2</c:v>
                </c:pt>
                <c:pt idx="87">
                  <c:v>1.7516497635141424E-2</c:v>
                </c:pt>
                <c:pt idx="88">
                  <c:v>1.6596456231358719E-2</c:v>
                </c:pt>
                <c:pt idx="89">
                  <c:v>1.3422915642427228E-2</c:v>
                </c:pt>
                <c:pt idx="90">
                  <c:v>8.1381228063260053E-3</c:v>
                </c:pt>
                <c:pt idx="91">
                  <c:v>6.1592523325229957E-3</c:v>
                </c:pt>
                <c:pt idx="92">
                  <c:v>4.578708802491345E-3</c:v>
                </c:pt>
                <c:pt idx="93">
                  <c:v>5.5302495500954094E-3</c:v>
                </c:pt>
                <c:pt idx="94">
                  <c:v>5.8611894610376743E-3</c:v>
                </c:pt>
                <c:pt idx="95">
                  <c:v>6.2697875709315648E-3</c:v>
                </c:pt>
                <c:pt idx="96">
                  <c:v>5.5208968473327777E-3</c:v>
                </c:pt>
                <c:pt idx="97">
                  <c:v>5.7374926939199149E-3</c:v>
                </c:pt>
                <c:pt idx="98">
                  <c:v>3.8785438550393396E-3</c:v>
                </c:pt>
                <c:pt idx="99">
                  <c:v>6.1429098156549778E-3</c:v>
                </c:pt>
                <c:pt idx="100">
                  <c:v>9.5363471182379495E-3</c:v>
                </c:pt>
              </c:numCache>
            </c:numRef>
          </c:val>
          <c:smooth val="0"/>
        </c:ser>
        <c:ser>
          <c:idx val="1"/>
          <c:order val="1"/>
          <c:tx>
            <c:v>Inflación esperada</c:v>
          </c:tx>
          <c:marker>
            <c:symbol val="none"/>
          </c:marker>
          <c:val>
            <c:numRef>
              <c:f>'Expectativas Adaptativas'!$AE$2:$AE$102</c:f>
              <c:numCache>
                <c:formatCode>General</c:formatCode>
                <c:ptCount val="101"/>
                <c:pt idx="0">
                  <c:v>0.02</c:v>
                </c:pt>
                <c:pt idx="1">
                  <c:v>0.02</c:v>
                </c:pt>
                <c:pt idx="2">
                  <c:v>2.1877758636340158E-2</c:v>
                </c:pt>
                <c:pt idx="3">
                  <c:v>2.3345317073045158E-2</c:v>
                </c:pt>
                <c:pt idx="4">
                  <c:v>2.4400510113392608E-2</c:v>
                </c:pt>
                <c:pt idx="5">
                  <c:v>2.4901202305016499E-2</c:v>
                </c:pt>
                <c:pt idx="6">
                  <c:v>2.399862904756226E-2</c:v>
                </c:pt>
                <c:pt idx="7">
                  <c:v>2.1842336402049155E-2</c:v>
                </c:pt>
                <c:pt idx="8">
                  <c:v>1.8480955089995359E-2</c:v>
                </c:pt>
                <c:pt idx="9">
                  <c:v>1.4497402326226847E-2</c:v>
                </c:pt>
                <c:pt idx="10">
                  <c:v>1.2444626859412765E-2</c:v>
                </c:pt>
                <c:pt idx="11">
                  <c:v>1.2469522658481717E-2</c:v>
                </c:pt>
                <c:pt idx="12">
                  <c:v>1.3604165642289473E-2</c:v>
                </c:pt>
                <c:pt idx="13">
                  <c:v>1.7196624021781536E-2</c:v>
                </c:pt>
                <c:pt idx="14">
                  <c:v>1.9116105444893998E-2</c:v>
                </c:pt>
                <c:pt idx="15">
                  <c:v>2.1323233229050328E-2</c:v>
                </c:pt>
                <c:pt idx="16">
                  <c:v>2.3585543536013914E-2</c:v>
                </c:pt>
                <c:pt idx="17">
                  <c:v>2.4662761680679324E-2</c:v>
                </c:pt>
                <c:pt idx="18">
                  <c:v>2.5530142414182451E-2</c:v>
                </c:pt>
                <c:pt idx="19">
                  <c:v>2.7177075317758898E-2</c:v>
                </c:pt>
                <c:pt idx="20">
                  <c:v>2.7658506258075491E-2</c:v>
                </c:pt>
                <c:pt idx="21">
                  <c:v>2.6642811231275831E-2</c:v>
                </c:pt>
                <c:pt idx="22">
                  <c:v>2.5446665698341031E-2</c:v>
                </c:pt>
                <c:pt idx="23">
                  <c:v>2.4185429226420731E-2</c:v>
                </c:pt>
                <c:pt idx="24">
                  <c:v>2.2034726405612628E-2</c:v>
                </c:pt>
                <c:pt idx="25">
                  <c:v>2.0746108190908635E-2</c:v>
                </c:pt>
                <c:pt idx="26">
                  <c:v>1.9170082604121071E-2</c:v>
                </c:pt>
                <c:pt idx="27">
                  <c:v>1.7685580651469045E-2</c:v>
                </c:pt>
                <c:pt idx="28">
                  <c:v>1.748086464063453E-2</c:v>
                </c:pt>
                <c:pt idx="29">
                  <c:v>1.7235632517007465E-2</c:v>
                </c:pt>
                <c:pt idx="30">
                  <c:v>1.5305077000875387E-2</c:v>
                </c:pt>
                <c:pt idx="31">
                  <c:v>1.3000277681982059E-2</c:v>
                </c:pt>
                <c:pt idx="32">
                  <c:v>1.2158847009981825E-2</c:v>
                </c:pt>
                <c:pt idx="33">
                  <c:v>1.1758377726954879E-2</c:v>
                </c:pt>
                <c:pt idx="34">
                  <c:v>1.1612263676536744E-2</c:v>
                </c:pt>
                <c:pt idx="35">
                  <c:v>1.1345730525624613E-2</c:v>
                </c:pt>
                <c:pt idx="36">
                  <c:v>1.1192268753045742E-2</c:v>
                </c:pt>
                <c:pt idx="37">
                  <c:v>1.2729809098506586E-2</c:v>
                </c:pt>
                <c:pt idx="38">
                  <c:v>1.3405288836766867E-2</c:v>
                </c:pt>
                <c:pt idx="39">
                  <c:v>1.2281081654284012E-2</c:v>
                </c:pt>
                <c:pt idx="40">
                  <c:v>1.328945274023309E-2</c:v>
                </c:pt>
                <c:pt idx="41">
                  <c:v>1.4024279904421566E-2</c:v>
                </c:pt>
                <c:pt idx="42">
                  <c:v>1.5621085831493431E-2</c:v>
                </c:pt>
                <c:pt idx="43">
                  <c:v>1.6827167552484094E-2</c:v>
                </c:pt>
                <c:pt idx="44">
                  <c:v>1.8380443570733304E-2</c:v>
                </c:pt>
                <c:pt idx="45">
                  <c:v>1.9604987524757578E-2</c:v>
                </c:pt>
                <c:pt idx="46">
                  <c:v>2.0063917921504214E-2</c:v>
                </c:pt>
                <c:pt idx="47">
                  <c:v>1.9112580849786016E-2</c:v>
                </c:pt>
                <c:pt idx="48">
                  <c:v>1.8633889344692688E-2</c:v>
                </c:pt>
                <c:pt idx="49">
                  <c:v>1.9334330501524319E-2</c:v>
                </c:pt>
                <c:pt idx="50">
                  <c:v>1.963296458737666E-2</c:v>
                </c:pt>
                <c:pt idx="51">
                  <c:v>1.9551596372582684E-2</c:v>
                </c:pt>
                <c:pt idx="52">
                  <c:v>1.8693567266421837E-2</c:v>
                </c:pt>
                <c:pt idx="53">
                  <c:v>1.8361146368036457E-2</c:v>
                </c:pt>
                <c:pt idx="54">
                  <c:v>1.9560394396679809E-2</c:v>
                </c:pt>
                <c:pt idx="55">
                  <c:v>2.2134306785012398E-2</c:v>
                </c:pt>
                <c:pt idx="56">
                  <c:v>2.4522753751698143E-2</c:v>
                </c:pt>
                <c:pt idx="57">
                  <c:v>2.6638304259851385E-2</c:v>
                </c:pt>
                <c:pt idx="58">
                  <c:v>2.7501017471192171E-2</c:v>
                </c:pt>
                <c:pt idx="59">
                  <c:v>2.8311271310607896E-2</c:v>
                </c:pt>
                <c:pt idx="60">
                  <c:v>2.8865325287743361E-2</c:v>
                </c:pt>
                <c:pt idx="61">
                  <c:v>2.8146933174113396E-2</c:v>
                </c:pt>
                <c:pt idx="62">
                  <c:v>2.7128619943398317E-2</c:v>
                </c:pt>
                <c:pt idx="63">
                  <c:v>2.602219393582824E-2</c:v>
                </c:pt>
                <c:pt idx="64">
                  <c:v>2.4767602938495687E-2</c:v>
                </c:pt>
                <c:pt idx="65">
                  <c:v>2.1902734935752146E-2</c:v>
                </c:pt>
                <c:pt idx="66">
                  <c:v>1.9496254320958889E-2</c:v>
                </c:pt>
                <c:pt idx="67">
                  <c:v>1.9327177026816855E-2</c:v>
                </c:pt>
                <c:pt idx="68">
                  <c:v>2.1252424213750572E-2</c:v>
                </c:pt>
                <c:pt idx="69">
                  <c:v>2.3635343777663756E-2</c:v>
                </c:pt>
                <c:pt idx="70">
                  <c:v>2.7029143540995958E-2</c:v>
                </c:pt>
                <c:pt idx="71">
                  <c:v>2.9944244937063727E-2</c:v>
                </c:pt>
                <c:pt idx="72">
                  <c:v>3.1631063950164996E-2</c:v>
                </c:pt>
                <c:pt idx="73">
                  <c:v>3.2194935465794078E-2</c:v>
                </c:pt>
                <c:pt idx="74">
                  <c:v>3.1601096193098539E-2</c:v>
                </c:pt>
                <c:pt idx="75">
                  <c:v>3.0840714971140944E-2</c:v>
                </c:pt>
                <c:pt idx="76">
                  <c:v>3.0734841477873816E-2</c:v>
                </c:pt>
                <c:pt idx="77">
                  <c:v>3.1283401655680394E-2</c:v>
                </c:pt>
                <c:pt idx="78">
                  <c:v>3.2135878690439781E-2</c:v>
                </c:pt>
                <c:pt idx="79">
                  <c:v>3.1606985190978945E-2</c:v>
                </c:pt>
                <c:pt idx="80">
                  <c:v>3.137445551672649E-2</c:v>
                </c:pt>
                <c:pt idx="81">
                  <c:v>2.9361131945318503E-2</c:v>
                </c:pt>
                <c:pt idx="82">
                  <c:v>2.7697252833998952E-2</c:v>
                </c:pt>
                <c:pt idx="83">
                  <c:v>2.4735727134183497E-2</c:v>
                </c:pt>
                <c:pt idx="84">
                  <c:v>2.2113087108585568E-2</c:v>
                </c:pt>
                <c:pt idx="85">
                  <c:v>2.0798322897490326E-2</c:v>
                </c:pt>
                <c:pt idx="86">
                  <c:v>2.0977342919821843E-2</c:v>
                </c:pt>
                <c:pt idx="87">
                  <c:v>2.0277808302801605E-2</c:v>
                </c:pt>
                <c:pt idx="88">
                  <c:v>1.8897152968971515E-2</c:v>
                </c:pt>
                <c:pt idx="89">
                  <c:v>1.7746804600165117E-2</c:v>
                </c:pt>
                <c:pt idx="90">
                  <c:v>1.5584860121296173E-2</c:v>
                </c:pt>
                <c:pt idx="91">
                  <c:v>1.1861491463811089E-2</c:v>
                </c:pt>
                <c:pt idx="92">
                  <c:v>9.0103718981670421E-3</c:v>
                </c:pt>
                <c:pt idx="93">
                  <c:v>6.7945403503291936E-3</c:v>
                </c:pt>
                <c:pt idx="94">
                  <c:v>6.1623949502123011E-3</c:v>
                </c:pt>
                <c:pt idx="95">
                  <c:v>6.0117922056249877E-3</c:v>
                </c:pt>
                <c:pt idx="96">
                  <c:v>6.1407898882782763E-3</c:v>
                </c:pt>
                <c:pt idx="97">
                  <c:v>5.830843367805527E-3</c:v>
                </c:pt>
                <c:pt idx="98">
                  <c:v>5.7841680308627214E-3</c:v>
                </c:pt>
                <c:pt idx="99">
                  <c:v>4.8313559429510305E-3</c:v>
                </c:pt>
                <c:pt idx="100">
                  <c:v>5.4871328793030041E-3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068736"/>
        <c:axId val="288070272"/>
      </c:lineChart>
      <c:catAx>
        <c:axId val="288068736"/>
        <c:scaling>
          <c:orientation val="minMax"/>
        </c:scaling>
        <c:delete val="0"/>
        <c:axPos val="b"/>
        <c:majorTickMark val="out"/>
        <c:minorTickMark val="none"/>
        <c:tickLblPos val="nextTo"/>
        <c:crossAx val="288070272"/>
        <c:crosses val="autoZero"/>
        <c:auto val="1"/>
        <c:lblAlgn val="ctr"/>
        <c:lblOffset val="100"/>
        <c:noMultiLvlLbl val="0"/>
      </c:catAx>
      <c:valAx>
        <c:axId val="288070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80687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Empleo</c:v>
          </c:tx>
          <c:marker>
            <c:symbol val="none"/>
          </c:marker>
          <c:val>
            <c:numRef>
              <c:f>'Expectativas Adaptativas'!$AC$2:$AC$102</c:f>
              <c:numCache>
                <c:formatCode>General</c:formatCode>
                <c:ptCount val="101"/>
                <c:pt idx="0">
                  <c:v>388.43774469453234</c:v>
                </c:pt>
                <c:pt idx="1">
                  <c:v>389.74667331066382</c:v>
                </c:pt>
                <c:pt idx="2">
                  <c:v>389.32351609935046</c:v>
                </c:pt>
                <c:pt idx="3">
                  <c:v>388.89374477751812</c:v>
                </c:pt>
                <c:pt idx="4">
                  <c:v>388.47974846469197</c:v>
                </c:pt>
                <c:pt idx="5">
                  <c:v>387.50176357016329</c:v>
                </c:pt>
                <c:pt idx="6">
                  <c:v>386.72176658313464</c:v>
                </c:pt>
                <c:pt idx="7">
                  <c:v>385.91086795795451</c:v>
                </c:pt>
                <c:pt idx="8">
                  <c:v>385.61528886157288</c:v>
                </c:pt>
                <c:pt idx="9">
                  <c:v>387.15829202334731</c:v>
                </c:pt>
                <c:pt idx="10">
                  <c:v>388.68175208000264</c:v>
                </c:pt>
                <c:pt idx="11">
                  <c:v>389.5725863175374</c:v>
                </c:pt>
                <c:pt idx="12">
                  <c:v>391.31692110040939</c:v>
                </c:pt>
                <c:pt idx="13">
                  <c:v>389.99757368819468</c:v>
                </c:pt>
                <c:pt idx="14">
                  <c:v>390.05877393132312</c:v>
                </c:pt>
                <c:pt idx="15">
                  <c:v>389.9997082053352</c:v>
                </c:pt>
                <c:pt idx="16">
                  <c:v>389.0334215128226</c:v>
                </c:pt>
                <c:pt idx="17">
                  <c:v>388.89596027231943</c:v>
                </c:pt>
                <c:pt idx="18">
                  <c:v>389.46621647483124</c:v>
                </c:pt>
                <c:pt idx="19">
                  <c:v>388.60062251793153</c:v>
                </c:pt>
                <c:pt idx="20">
                  <c:v>387.52221709889682</c:v>
                </c:pt>
                <c:pt idx="21">
                  <c:v>387.36716637378316</c:v>
                </c:pt>
                <c:pt idx="22">
                  <c:v>387.37881187112805</c:v>
                </c:pt>
                <c:pt idx="23">
                  <c:v>386.78839711186032</c:v>
                </c:pt>
                <c:pt idx="24">
                  <c:v>387.44821609494625</c:v>
                </c:pt>
                <c:pt idx="25">
                  <c:v>387.26232621290035</c:v>
                </c:pt>
                <c:pt idx="26">
                  <c:v>387.40181753151239</c:v>
                </c:pt>
                <c:pt idx="27">
                  <c:v>388.40166203242268</c:v>
                </c:pt>
                <c:pt idx="28">
                  <c:v>388.45208904336181</c:v>
                </c:pt>
                <c:pt idx="29">
                  <c:v>387.24312395062549</c:v>
                </c:pt>
                <c:pt idx="30">
                  <c:v>387.0379244913384</c:v>
                </c:pt>
                <c:pt idx="31">
                  <c:v>388.15625209851567</c:v>
                </c:pt>
                <c:pt idx="32">
                  <c:v>388.42890221749144</c:v>
                </c:pt>
                <c:pt idx="33">
                  <c:v>388.62721346403043</c:v>
                </c:pt>
                <c:pt idx="34">
                  <c:v>388.6184417925665</c:v>
                </c:pt>
                <c:pt idx="35">
                  <c:v>388.63907028565615</c:v>
                </c:pt>
                <c:pt idx="36">
                  <c:v>389.88010908654661</c:v>
                </c:pt>
                <c:pt idx="37">
                  <c:v>389.18087648862144</c:v>
                </c:pt>
                <c:pt idx="38">
                  <c:v>387.76599354986598</c:v>
                </c:pt>
                <c:pt idx="39">
                  <c:v>389.32963670854201</c:v>
                </c:pt>
                <c:pt idx="40">
                  <c:v>389.12539141188103</c:v>
                </c:pt>
                <c:pt idx="41">
                  <c:v>389.77134405884533</c:v>
                </c:pt>
                <c:pt idx="42">
                  <c:v>389.50048302974113</c:v>
                </c:pt>
                <c:pt idx="43">
                  <c:v>389.5770252095233</c:v>
                </c:pt>
                <c:pt idx="44">
                  <c:v>389.31033418448527</c:v>
                </c:pt>
                <c:pt idx="45">
                  <c:v>388.67936733988864</c:v>
                </c:pt>
                <c:pt idx="46">
                  <c:v>387.61511671565756</c:v>
                </c:pt>
                <c:pt idx="47">
                  <c:v>387.99153276575646</c:v>
                </c:pt>
                <c:pt idx="48">
                  <c:v>388.89722574169184</c:v>
                </c:pt>
                <c:pt idx="49">
                  <c:v>388.60241207714154</c:v>
                </c:pt>
                <c:pt idx="50">
                  <c:v>388.28263368161208</c:v>
                </c:pt>
                <c:pt idx="51">
                  <c:v>387.72957785090944</c:v>
                </c:pt>
                <c:pt idx="52">
                  <c:v>388.19597636021689</c:v>
                </c:pt>
                <c:pt idx="53">
                  <c:v>389.33699251293064</c:v>
                </c:pt>
                <c:pt idx="54">
                  <c:v>390.23173744888106</c:v>
                </c:pt>
                <c:pt idx="55">
                  <c:v>389.97203081329315</c:v>
                </c:pt>
                <c:pt idx="56">
                  <c:v>389.71086897637571</c:v>
                </c:pt>
                <c:pt idx="57">
                  <c:v>388.83362076293326</c:v>
                </c:pt>
                <c:pt idx="58">
                  <c:v>388.8394635496403</c:v>
                </c:pt>
                <c:pt idx="59">
                  <c:v>388.67343920339175</c:v>
                </c:pt>
                <c:pt idx="60">
                  <c:v>387.77160546777424</c:v>
                </c:pt>
                <c:pt idx="61">
                  <c:v>387.48921915881891</c:v>
                </c:pt>
                <c:pt idx="62">
                  <c:v>387.48833372750363</c:v>
                </c:pt>
                <c:pt idx="63">
                  <c:v>387.39112049125703</c:v>
                </c:pt>
                <c:pt idx="64">
                  <c:v>386.33906905927586</c:v>
                </c:pt>
                <c:pt idx="65">
                  <c:v>386.82098072506892</c:v>
                </c:pt>
                <c:pt idx="66">
                  <c:v>388.51048863769165</c:v>
                </c:pt>
                <c:pt idx="67">
                  <c:v>389.98426730126323</c:v>
                </c:pt>
                <c:pt idx="68">
                  <c:v>390.25448142735479</c:v>
                </c:pt>
                <c:pt idx="69">
                  <c:v>390.90697768634556</c:v>
                </c:pt>
                <c:pt idx="70">
                  <c:v>390.36962293455429</c:v>
                </c:pt>
                <c:pt idx="71">
                  <c:v>389.36876680638909</c:v>
                </c:pt>
                <c:pt idx="72">
                  <c:v>388.44218451290328</c:v>
                </c:pt>
                <c:pt idx="73">
                  <c:v>387.617454925934</c:v>
                </c:pt>
                <c:pt idx="74">
                  <c:v>387.48416769174582</c:v>
                </c:pt>
                <c:pt idx="75">
                  <c:v>387.95749808993992</c:v>
                </c:pt>
                <c:pt idx="76">
                  <c:v>388.37149007848433</c:v>
                </c:pt>
                <c:pt idx="77">
                  <c:v>388.48149171503604</c:v>
                </c:pt>
                <c:pt idx="78">
                  <c:v>387.41900701344616</c:v>
                </c:pt>
                <c:pt idx="79">
                  <c:v>387.6562059885577</c:v>
                </c:pt>
                <c:pt idx="80">
                  <c:v>386.43129248410997</c:v>
                </c:pt>
                <c:pt idx="81">
                  <c:v>386.84279999173384</c:v>
                </c:pt>
                <c:pt idx="82">
                  <c:v>385.9718584018197</c:v>
                </c:pt>
                <c:pt idx="83">
                  <c:v>386.3539354152594</c:v>
                </c:pt>
                <c:pt idx="84">
                  <c:v>387.41807432832212</c:v>
                </c:pt>
                <c:pt idx="85">
                  <c:v>388.54891841160838</c:v>
                </c:pt>
                <c:pt idx="86">
                  <c:v>387.85236082330408</c:v>
                </c:pt>
                <c:pt idx="87">
                  <c:v>387.41249157374529</c:v>
                </c:pt>
                <c:pt idx="88">
                  <c:v>387.66099756890395</c:v>
                </c:pt>
                <c:pt idx="89">
                  <c:v>386.9998649588531</c:v>
                </c:pt>
                <c:pt idx="90">
                  <c:v>385.87687709120098</c:v>
                </c:pt>
                <c:pt idx="91">
                  <c:v>386.70310093153535</c:v>
                </c:pt>
                <c:pt idx="92">
                  <c:v>387.2926977597624</c:v>
                </c:pt>
                <c:pt idx="93">
                  <c:v>388.56198227312677</c:v>
                </c:pt>
                <c:pt idx="94">
                  <c:v>388.90795748186855</c:v>
                </c:pt>
                <c:pt idx="95">
                  <c:v>389.11735811600153</c:v>
                </c:pt>
                <c:pt idx="96">
                  <c:v>388.87145869425166</c:v>
                </c:pt>
                <c:pt idx="97">
                  <c:v>388.99773462029691</c:v>
                </c:pt>
                <c:pt idx="98">
                  <c:v>388.34932198818649</c:v>
                </c:pt>
                <c:pt idx="99">
                  <c:v>389.50792852117405</c:v>
                </c:pt>
                <c:pt idx="100">
                  <c:v>390.45971027734817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098944"/>
        <c:axId val="288158080"/>
      </c:lineChart>
      <c:catAx>
        <c:axId val="288098944"/>
        <c:scaling>
          <c:orientation val="minMax"/>
        </c:scaling>
        <c:delete val="0"/>
        <c:axPos val="b"/>
        <c:majorTickMark val="out"/>
        <c:minorTickMark val="none"/>
        <c:tickLblPos val="nextTo"/>
        <c:crossAx val="288158080"/>
        <c:crosses val="autoZero"/>
        <c:auto val="1"/>
        <c:lblAlgn val="ctr"/>
        <c:lblOffset val="100"/>
        <c:noMultiLvlLbl val="0"/>
      </c:catAx>
      <c:valAx>
        <c:axId val="288158080"/>
        <c:scaling>
          <c:orientation val="minMax"/>
          <c:min val="373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80989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i="1"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Tasa de paro (%)</c:v>
          </c:tx>
          <c:marker>
            <c:symbol val="none"/>
          </c:marker>
          <c:val>
            <c:numRef>
              <c:f>'Expectativas Adaptativas'!$AD$2:$AD$102</c:f>
              <c:numCache>
                <c:formatCode>General</c:formatCode>
                <c:ptCount val="101"/>
                <c:pt idx="0">
                  <c:v>19.075469855305762</c:v>
                </c:pt>
                <c:pt idx="1">
                  <c:v>18.802776393611705</c:v>
                </c:pt>
                <c:pt idx="2">
                  <c:v>18.890934145968654</c:v>
                </c:pt>
                <c:pt idx="3">
                  <c:v>18.980469838017058</c:v>
                </c:pt>
                <c:pt idx="4">
                  <c:v>19.066719069855839</c:v>
                </c:pt>
                <c:pt idx="5">
                  <c:v>19.27046592288265</c:v>
                </c:pt>
                <c:pt idx="6">
                  <c:v>19.432965295180285</c:v>
                </c:pt>
                <c:pt idx="7">
                  <c:v>19.601902508759476</c:v>
                </c:pt>
                <c:pt idx="8">
                  <c:v>19.663481487172316</c:v>
                </c:pt>
                <c:pt idx="9">
                  <c:v>19.342022495135978</c:v>
                </c:pt>
                <c:pt idx="10">
                  <c:v>19.024634983332785</c:v>
                </c:pt>
                <c:pt idx="11">
                  <c:v>18.839044517179708</c:v>
                </c:pt>
                <c:pt idx="12">
                  <c:v>18.475641437414712</c:v>
                </c:pt>
                <c:pt idx="13">
                  <c:v>18.75050548162611</c:v>
                </c:pt>
                <c:pt idx="14">
                  <c:v>18.737755430974349</c:v>
                </c:pt>
                <c:pt idx="15">
                  <c:v>18.750060790555168</c:v>
                </c:pt>
                <c:pt idx="16">
                  <c:v>18.951370518161959</c:v>
                </c:pt>
                <c:pt idx="17">
                  <c:v>18.98000827660012</c:v>
                </c:pt>
                <c:pt idx="18">
                  <c:v>18.861204901076825</c:v>
                </c:pt>
                <c:pt idx="19">
                  <c:v>19.04153697543093</c:v>
                </c:pt>
                <c:pt idx="20">
                  <c:v>19.266204771063165</c:v>
                </c:pt>
                <c:pt idx="21">
                  <c:v>19.29850700546184</c:v>
                </c:pt>
                <c:pt idx="22">
                  <c:v>19.296080860181654</c:v>
                </c:pt>
                <c:pt idx="23">
                  <c:v>19.4190839350291</c:v>
                </c:pt>
                <c:pt idx="24">
                  <c:v>19.281621646886197</c:v>
                </c:pt>
                <c:pt idx="25">
                  <c:v>19.32034870564576</c:v>
                </c:pt>
                <c:pt idx="26">
                  <c:v>19.29128801426825</c:v>
                </c:pt>
                <c:pt idx="27">
                  <c:v>19.082987076578608</c:v>
                </c:pt>
                <c:pt idx="28">
                  <c:v>19.072481449299623</c:v>
                </c:pt>
                <c:pt idx="29">
                  <c:v>19.324349176953024</c:v>
                </c:pt>
                <c:pt idx="30">
                  <c:v>19.367099064304501</c:v>
                </c:pt>
                <c:pt idx="31">
                  <c:v>19.134114146142569</c:v>
                </c:pt>
                <c:pt idx="32">
                  <c:v>19.077312038022619</c:v>
                </c:pt>
                <c:pt idx="33">
                  <c:v>19.035997194993659</c:v>
                </c:pt>
                <c:pt idx="34">
                  <c:v>19.037824626548648</c:v>
                </c:pt>
                <c:pt idx="35">
                  <c:v>19.033527023821637</c:v>
                </c:pt>
                <c:pt idx="36">
                  <c:v>18.774977273636122</c:v>
                </c:pt>
                <c:pt idx="37">
                  <c:v>18.920650731537201</c:v>
                </c:pt>
                <c:pt idx="38">
                  <c:v>19.215418010444587</c:v>
                </c:pt>
                <c:pt idx="39">
                  <c:v>18.889659019053749</c:v>
                </c:pt>
                <c:pt idx="40">
                  <c:v>18.932210122524786</c:v>
                </c:pt>
                <c:pt idx="41">
                  <c:v>18.797636654407224</c:v>
                </c:pt>
                <c:pt idx="42">
                  <c:v>18.854066035470598</c:v>
                </c:pt>
                <c:pt idx="43">
                  <c:v>18.838119748015981</c:v>
                </c:pt>
                <c:pt idx="44">
                  <c:v>18.893680378232236</c:v>
                </c:pt>
                <c:pt idx="45">
                  <c:v>19.025131804189865</c:v>
                </c:pt>
                <c:pt idx="46">
                  <c:v>19.246850684238005</c:v>
                </c:pt>
                <c:pt idx="47">
                  <c:v>19.168430673800739</c:v>
                </c:pt>
                <c:pt idx="48">
                  <c:v>18.979744637147533</c:v>
                </c:pt>
                <c:pt idx="49">
                  <c:v>19.041164150595513</c:v>
                </c:pt>
                <c:pt idx="50">
                  <c:v>19.107784649664151</c:v>
                </c:pt>
                <c:pt idx="51">
                  <c:v>19.223004614393869</c:v>
                </c:pt>
                <c:pt idx="52">
                  <c:v>19.125838258288148</c:v>
                </c:pt>
                <c:pt idx="53">
                  <c:v>18.888126559806118</c:v>
                </c:pt>
                <c:pt idx="54">
                  <c:v>18.701721364816446</c:v>
                </c:pt>
                <c:pt idx="55">
                  <c:v>18.755826913897263</c:v>
                </c:pt>
                <c:pt idx="56">
                  <c:v>18.810235629921728</c:v>
                </c:pt>
                <c:pt idx="57">
                  <c:v>18.992995674388904</c:v>
                </c:pt>
                <c:pt idx="58">
                  <c:v>18.99177842715827</c:v>
                </c:pt>
                <c:pt idx="59">
                  <c:v>19.026366832626717</c:v>
                </c:pt>
                <c:pt idx="60">
                  <c:v>19.214248860880367</c:v>
                </c:pt>
                <c:pt idx="61">
                  <c:v>19.273079341912727</c:v>
                </c:pt>
                <c:pt idx="62">
                  <c:v>19.273263806770078</c:v>
                </c:pt>
                <c:pt idx="63">
                  <c:v>19.293516564321454</c:v>
                </c:pt>
                <c:pt idx="64">
                  <c:v>19.512693945984196</c:v>
                </c:pt>
                <c:pt idx="65">
                  <c:v>19.412295682277307</c:v>
                </c:pt>
                <c:pt idx="66">
                  <c:v>19.060314867147575</c:v>
                </c:pt>
                <c:pt idx="67">
                  <c:v>18.753277645570162</c:v>
                </c:pt>
                <c:pt idx="68">
                  <c:v>18.696983035967751</c:v>
                </c:pt>
                <c:pt idx="69">
                  <c:v>18.561046315344676</c:v>
                </c:pt>
                <c:pt idx="70">
                  <c:v>18.672995221967856</c:v>
                </c:pt>
                <c:pt idx="71">
                  <c:v>18.881506915335606</c:v>
                </c:pt>
                <c:pt idx="72">
                  <c:v>19.074544893145148</c:v>
                </c:pt>
                <c:pt idx="73">
                  <c:v>19.246363557097084</c:v>
                </c:pt>
                <c:pt idx="74">
                  <c:v>19.274131730886289</c:v>
                </c:pt>
                <c:pt idx="75">
                  <c:v>19.175521231262518</c:v>
                </c:pt>
                <c:pt idx="76">
                  <c:v>19.089272900315766</c:v>
                </c:pt>
                <c:pt idx="77">
                  <c:v>19.066355892700823</c:v>
                </c:pt>
                <c:pt idx="78">
                  <c:v>19.287706872198715</c:v>
                </c:pt>
                <c:pt idx="79">
                  <c:v>19.238290419050479</c:v>
                </c:pt>
                <c:pt idx="80">
                  <c:v>19.493480732477089</c:v>
                </c:pt>
                <c:pt idx="81">
                  <c:v>19.407750001722114</c:v>
                </c:pt>
                <c:pt idx="82">
                  <c:v>19.589196166287561</c:v>
                </c:pt>
                <c:pt idx="83">
                  <c:v>19.509596788487624</c:v>
                </c:pt>
                <c:pt idx="84">
                  <c:v>19.287901181599558</c:v>
                </c:pt>
                <c:pt idx="85">
                  <c:v>19.052308664248255</c:v>
                </c:pt>
                <c:pt idx="86">
                  <c:v>19.197424828478315</c:v>
                </c:pt>
                <c:pt idx="87">
                  <c:v>19.289064255469732</c:v>
                </c:pt>
                <c:pt idx="88">
                  <c:v>19.237292173145011</c:v>
                </c:pt>
                <c:pt idx="89">
                  <c:v>19.375028133572272</c:v>
                </c:pt>
                <c:pt idx="90">
                  <c:v>19.608983939333129</c:v>
                </c:pt>
                <c:pt idx="91">
                  <c:v>19.436853972596804</c:v>
                </c:pt>
                <c:pt idx="92">
                  <c:v>19.3140213000495</c:v>
                </c:pt>
                <c:pt idx="93">
                  <c:v>19.049587026431922</c:v>
                </c:pt>
                <c:pt idx="94">
                  <c:v>18.977508857944052</c:v>
                </c:pt>
                <c:pt idx="95">
                  <c:v>18.933883725833013</c:v>
                </c:pt>
                <c:pt idx="96">
                  <c:v>18.985112772030906</c:v>
                </c:pt>
                <c:pt idx="97">
                  <c:v>18.958805287438143</c:v>
                </c:pt>
                <c:pt idx="98">
                  <c:v>19.093891252461148</c:v>
                </c:pt>
                <c:pt idx="99">
                  <c:v>18.852514891422071</c:v>
                </c:pt>
                <c:pt idx="100">
                  <c:v>18.654227025552466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272768"/>
        <c:axId val="288274304"/>
      </c:lineChart>
      <c:catAx>
        <c:axId val="288272768"/>
        <c:scaling>
          <c:orientation val="minMax"/>
        </c:scaling>
        <c:delete val="0"/>
        <c:axPos val="b"/>
        <c:majorTickMark val="out"/>
        <c:minorTickMark val="none"/>
        <c:tickLblPos val="nextTo"/>
        <c:crossAx val="288274304"/>
        <c:crosses val="autoZero"/>
        <c:auto val="1"/>
        <c:lblAlgn val="ctr"/>
        <c:lblOffset val="100"/>
        <c:noMultiLvlLbl val="0"/>
      </c:catAx>
      <c:valAx>
        <c:axId val="288274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82727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Salario real</c:v>
          </c:tx>
          <c:marker>
            <c:symbol val="none"/>
          </c:marker>
          <c:val>
            <c:numRef>
              <c:f>'Expectativas Adaptativas'!$AF$2:$AF$102</c:f>
              <c:numCache>
                <c:formatCode>General</c:formatCode>
                <c:ptCount val="101"/>
                <c:pt idx="0">
                  <c:v>1</c:v>
                </c:pt>
                <c:pt idx="1">
                  <c:v>0.99633162682953358</c:v>
                </c:pt>
                <c:pt idx="2">
                  <c:v>0.99713594848039944</c:v>
                </c:pt>
                <c:pt idx="3">
                  <c:v>0.99794200171279501</c:v>
                </c:pt>
                <c:pt idx="4">
                  <c:v>0.99902342253449872</c:v>
                </c:pt>
                <c:pt idx="5">
                  <c:v>1.0017643959281168</c:v>
                </c:pt>
                <c:pt idx="6">
                  <c:v>1.0042293265828555</c:v>
                </c:pt>
                <c:pt idx="7">
                  <c:v>1.0066226312621358</c:v>
                </c:pt>
                <c:pt idx="8">
                  <c:v>1.00788421210752</c:v>
                </c:pt>
                <c:pt idx="9">
                  <c:v>1.0040633254592952</c:v>
                </c:pt>
                <c:pt idx="10">
                  <c:v>0.99995082284185455</c:v>
                </c:pt>
                <c:pt idx="11">
                  <c:v>0.99776367480151062</c:v>
                </c:pt>
                <c:pt idx="12">
                  <c:v>0.99296140908748498</c:v>
                </c:pt>
                <c:pt idx="13">
                  <c:v>0.99624012826232544</c:v>
                </c:pt>
                <c:pt idx="14">
                  <c:v>0.99568722557097089</c:v>
                </c:pt>
                <c:pt idx="15">
                  <c:v>0.99558938433513566</c:v>
                </c:pt>
                <c:pt idx="16">
                  <c:v>0.99789962726255677</c:v>
                </c:pt>
                <c:pt idx="17">
                  <c:v>0.9983098541959784</c:v>
                </c:pt>
                <c:pt idx="18">
                  <c:v>0.99679841665743452</c:v>
                </c:pt>
                <c:pt idx="19">
                  <c:v>0.99906349141221285</c:v>
                </c:pt>
                <c:pt idx="20">
                  <c:v>1.0019806321629998</c:v>
                </c:pt>
                <c:pt idx="21">
                  <c:v>1.0023356503304321</c:v>
                </c:pt>
                <c:pt idx="22">
                  <c:v>1.0024659431869023</c:v>
                </c:pt>
                <c:pt idx="23">
                  <c:v>1.0042175438992536</c:v>
                </c:pt>
                <c:pt idx="24">
                  <c:v>1.0025280469806233</c:v>
                </c:pt>
                <c:pt idx="25">
                  <c:v>1.0030975526555395</c:v>
                </c:pt>
                <c:pt idx="26">
                  <c:v>1.0029216697044896</c:v>
                </c:pt>
                <c:pt idx="27">
                  <c:v>1.000402478739151</c:v>
                </c:pt>
                <c:pt idx="28">
                  <c:v>1.0004822702820642</c:v>
                </c:pt>
                <c:pt idx="29">
                  <c:v>1.0038101520715235</c:v>
                </c:pt>
                <c:pt idx="30">
                  <c:v>1.0045608185021786</c:v>
                </c:pt>
                <c:pt idx="31">
                  <c:v>1.0016640288368552</c:v>
                </c:pt>
                <c:pt idx="32">
                  <c:v>1.0007919437415447</c:v>
                </c:pt>
                <c:pt idx="33">
                  <c:v>1.0002889153541563</c:v>
                </c:pt>
                <c:pt idx="34">
                  <c:v>1.0005272250711996</c:v>
                </c:pt>
                <c:pt idx="35">
                  <c:v>1.0003035724672869</c:v>
                </c:pt>
                <c:pt idx="36">
                  <c:v>0.99696817540995741</c:v>
                </c:pt>
                <c:pt idx="37">
                  <c:v>0.99866779893832447</c:v>
                </c:pt>
                <c:pt idx="38">
                  <c:v>1.0022236058733618</c:v>
                </c:pt>
                <c:pt idx="39">
                  <c:v>0.9980116863858679</c:v>
                </c:pt>
                <c:pt idx="40">
                  <c:v>0.99855172097679201</c:v>
                </c:pt>
                <c:pt idx="41">
                  <c:v>0.99686044466970325</c:v>
                </c:pt>
                <c:pt idx="42">
                  <c:v>0.99763056516699944</c:v>
                </c:pt>
                <c:pt idx="43">
                  <c:v>0.99695416282760962</c:v>
                </c:pt>
                <c:pt idx="44">
                  <c:v>0.99760088454288665</c:v>
                </c:pt>
                <c:pt idx="45">
                  <c:v>0.99910059750743851</c:v>
                </c:pt>
                <c:pt idx="46">
                  <c:v>1.0018687355809932</c:v>
                </c:pt>
                <c:pt idx="47">
                  <c:v>1.0009403114694284</c:v>
                </c:pt>
                <c:pt idx="48">
                  <c:v>0.99862663278489439</c:v>
                </c:pt>
                <c:pt idx="49">
                  <c:v>0.99941440369875634</c:v>
                </c:pt>
                <c:pt idx="50">
                  <c:v>1.0001596284276806</c:v>
                </c:pt>
                <c:pt idx="51">
                  <c:v>1.0016859877141089</c:v>
                </c:pt>
                <c:pt idx="52">
                  <c:v>1.0006530678163958</c:v>
                </c:pt>
                <c:pt idx="53">
                  <c:v>0.99765028322280858</c:v>
                </c:pt>
                <c:pt idx="54">
                  <c:v>0.99497630185808594</c:v>
                </c:pt>
                <c:pt idx="55">
                  <c:v>0.99534828918992246</c:v>
                </c:pt>
                <c:pt idx="56">
                  <c:v>0.99588715901603042</c:v>
                </c:pt>
                <c:pt idx="57">
                  <c:v>0.99832216328600343</c:v>
                </c:pt>
                <c:pt idx="58">
                  <c:v>0.99842534857232224</c:v>
                </c:pt>
                <c:pt idx="59">
                  <c:v>0.99892356023541906</c:v>
                </c:pt>
                <c:pt idx="60">
                  <c:v>1.0013984274037948</c:v>
                </c:pt>
                <c:pt idx="61">
                  <c:v>1.0019848026553351</c:v>
                </c:pt>
                <c:pt idx="62">
                  <c:v>1.0021590574409964</c:v>
                </c:pt>
                <c:pt idx="63">
                  <c:v>1.0024515389305177</c:v>
                </c:pt>
                <c:pt idx="64">
                  <c:v>1.0056226919444435</c:v>
                </c:pt>
                <c:pt idx="65">
                  <c:v>1.0047320908675037</c:v>
                </c:pt>
                <c:pt idx="66">
                  <c:v>1.0003317979696897</c:v>
                </c:pt>
                <c:pt idx="67">
                  <c:v>0.99623672947378117</c:v>
                </c:pt>
                <c:pt idx="68">
                  <c:v>0.99535501530713055</c:v>
                </c:pt>
                <c:pt idx="69">
                  <c:v>0.99341280241208707</c:v>
                </c:pt>
                <c:pt idx="70">
                  <c:v>0.99435527904856169</c:v>
                </c:pt>
                <c:pt idx="71">
                  <c:v>0.99673514019081144</c:v>
                </c:pt>
                <c:pt idx="72">
                  <c:v>0.99890802864750738</c:v>
                </c:pt>
                <c:pt idx="73">
                  <c:v>1.0011519594429807</c:v>
                </c:pt>
                <c:pt idx="74">
                  <c:v>1.0014763532455573</c:v>
                </c:pt>
                <c:pt idx="75">
                  <c:v>1.0002054541383096</c:v>
                </c:pt>
                <c:pt idx="76">
                  <c:v>0.99893672574973968</c:v>
                </c:pt>
                <c:pt idx="77">
                  <c:v>0.9983494934283923</c:v>
                </c:pt>
                <c:pt idx="78">
                  <c:v>1.0010259038645524</c:v>
                </c:pt>
                <c:pt idx="79">
                  <c:v>1.0004510139068634</c:v>
                </c:pt>
                <c:pt idx="80">
                  <c:v>1.0039194585416884</c:v>
                </c:pt>
                <c:pt idx="81">
                  <c:v>1.0032433235680873</c:v>
                </c:pt>
                <c:pt idx="82">
                  <c:v>1.0057968300543467</c:v>
                </c:pt>
                <c:pt idx="83">
                  <c:v>1.0051450016684351</c:v>
                </c:pt>
                <c:pt idx="84">
                  <c:v>1.0025792749670026</c:v>
                </c:pt>
                <c:pt idx="85">
                  <c:v>0.99964937784490571</c:v>
                </c:pt>
                <c:pt idx="86">
                  <c:v>1.0013722038514834</c:v>
                </c:pt>
                <c:pt idx="87">
                  <c:v>1.0027137748371431</c:v>
                </c:pt>
                <c:pt idx="88">
                  <c:v>1.0022631366886146</c:v>
                </c:pt>
                <c:pt idx="89">
                  <c:v>1.0042666184975666</c:v>
                </c:pt>
                <c:pt idx="90">
                  <c:v>1.0073866240612357</c:v>
                </c:pt>
                <c:pt idx="91">
                  <c:v>1.005667332599754</c:v>
                </c:pt>
                <c:pt idx="92">
                  <c:v>1.0044114642853208</c:v>
                </c:pt>
                <c:pt idx="93">
                  <c:v>1.0012573374105844</c:v>
                </c:pt>
                <c:pt idx="94">
                  <c:v>1.0002994503539162</c:v>
                </c:pt>
                <c:pt idx="95">
                  <c:v>0.99974361213216056</c:v>
                </c:pt>
                <c:pt idx="96">
                  <c:v>1.0006164894661953</c:v>
                </c:pt>
                <c:pt idx="97">
                  <c:v>1.0000928181305397</c:v>
                </c:pt>
                <c:pt idx="98">
                  <c:v>1.0018982616846313</c:v>
                </c:pt>
                <c:pt idx="99">
                  <c:v>0.99869645369469018</c:v>
                </c:pt>
                <c:pt idx="100">
                  <c:v>0.99598903570882447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38144"/>
        <c:axId val="288439680"/>
      </c:lineChart>
      <c:catAx>
        <c:axId val="288438144"/>
        <c:scaling>
          <c:orientation val="minMax"/>
        </c:scaling>
        <c:delete val="0"/>
        <c:axPos val="b"/>
        <c:majorTickMark val="out"/>
        <c:minorTickMark val="none"/>
        <c:tickLblPos val="nextTo"/>
        <c:crossAx val="288439680"/>
        <c:crosses val="autoZero"/>
        <c:auto val="1"/>
        <c:lblAlgn val="ctr"/>
        <c:lblOffset val="100"/>
        <c:noMultiLvlLbl val="0"/>
      </c:catAx>
      <c:valAx>
        <c:axId val="288439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84381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Tipos de interés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Tipo de interés nominal</c:v>
          </c:tx>
          <c:marker>
            <c:symbol val="none"/>
          </c:marker>
          <c:val>
            <c:numRef>
              <c:f>'Expectativas Adaptativas'!$AI$2:$AI$102</c:f>
              <c:numCache>
                <c:formatCode>General</c:formatCode>
                <c:ptCount val="101"/>
                <c:pt idx="0">
                  <c:v>0.04</c:v>
                </c:pt>
                <c:pt idx="1">
                  <c:v>4.4115990246820037E-2</c:v>
                </c:pt>
                <c:pt idx="2">
                  <c:v>4.5647910976103823E-2</c:v>
                </c:pt>
                <c:pt idx="3">
                  <c:v>4.6442155520201402E-2</c:v>
                </c:pt>
                <c:pt idx="4">
                  <c:v>4.6979478145956183E-2</c:v>
                </c:pt>
                <c:pt idx="5">
                  <c:v>4.4901231104569644E-2</c:v>
                </c:pt>
                <c:pt idx="6">
                  <c:v>4.1170978689915497E-2</c:v>
                </c:pt>
                <c:pt idx="7">
                  <c:v>3.4866540753878551E-2</c:v>
                </c:pt>
                <c:pt idx="8">
                  <c:v>2.8472354354161247E-2</c:v>
                </c:pt>
                <c:pt idx="9">
                  <c:v>2.6716914218109844E-2</c:v>
                </c:pt>
                <c:pt idx="10">
                  <c:v>2.7786986382743132E-2</c:v>
                </c:pt>
                <c:pt idx="11">
                  <c:v>3.0900666678374107E-2</c:v>
                </c:pt>
                <c:pt idx="12">
                  <c:v>3.8194293762682602E-2</c:v>
                </c:pt>
                <c:pt idx="13">
                  <c:v>4.0193193033371925E-2</c:v>
                </c:pt>
                <c:pt idx="14">
                  <c:v>4.3482826616815927E-2</c:v>
                </c:pt>
                <c:pt idx="15">
                  <c:v>4.7016129874881754E-2</c:v>
                </c:pt>
                <c:pt idx="16">
                  <c:v>4.7801507611850098E-2</c:v>
                </c:pt>
                <c:pt idx="17">
                  <c:v>4.939473913031605E-2</c:v>
                </c:pt>
                <c:pt idx="18">
                  <c:v>5.2677901232101414E-2</c:v>
                </c:pt>
                <c:pt idx="19">
                  <c:v>5.2710470083659158E-2</c:v>
                </c:pt>
                <c:pt idx="20">
                  <c:v>5.0376653421368399E-2</c:v>
                </c:pt>
                <c:pt idx="21">
                  <c:v>4.8026279317895042E-2</c:v>
                </c:pt>
                <c:pt idx="22">
                  <c:v>4.615910069970719E-2</c:v>
                </c:pt>
                <c:pt idx="23">
                  <c:v>4.2055904164986571E-2</c:v>
                </c:pt>
                <c:pt idx="24">
                  <c:v>4.0296004295080817E-2</c:v>
                </c:pt>
                <c:pt idx="25">
                  <c:v>3.7557935474268549E-2</c:v>
                </c:pt>
                <c:pt idx="26">
                  <c:v>3.5203738388075161E-2</c:v>
                </c:pt>
                <c:pt idx="27">
                  <c:v>3.5868713383664569E-2</c:v>
                </c:pt>
                <c:pt idx="28">
                  <c:v>3.5985129791406577E-2</c:v>
                </c:pt>
                <c:pt idx="29">
                  <c:v>3.1850956730440617E-2</c:v>
                </c:pt>
                <c:pt idx="30">
                  <c:v>2.7947140979549426E-2</c:v>
                </c:pt>
                <c:pt idx="31">
                  <c:v>2.7612978625310945E-2</c:v>
                </c:pt>
                <c:pt idx="32">
                  <c:v>2.676163134990333E-2</c:v>
                </c:pt>
                <c:pt idx="33">
                  <c:v>2.663969487397597E-2</c:v>
                </c:pt>
                <c:pt idx="34">
                  <c:v>2.6716078969577978E-2</c:v>
                </c:pt>
                <c:pt idx="35">
                  <c:v>2.6146863196870807E-2</c:v>
                </c:pt>
                <c:pt idx="36">
                  <c:v>2.9744564573261162E-2</c:v>
                </c:pt>
                <c:pt idx="37">
                  <c:v>3.0126171128933892E-2</c:v>
                </c:pt>
                <c:pt idx="38">
                  <c:v>2.659038863961926E-2</c:v>
                </c:pt>
                <c:pt idx="39">
                  <c:v>2.9651916240010887E-2</c:v>
                </c:pt>
                <c:pt idx="40">
                  <c:v>3.0926200192903635E-2</c:v>
                </c:pt>
                <c:pt idx="41">
                  <c:v>3.4253627984622947E-2</c:v>
                </c:pt>
                <c:pt idx="42">
                  <c:v>3.6363549038678472E-2</c:v>
                </c:pt>
                <c:pt idx="43">
                  <c:v>3.8077741582927233E-2</c:v>
                </c:pt>
                <c:pt idx="44">
                  <c:v>3.9947809006850736E-2</c:v>
                </c:pt>
                <c:pt idx="45">
                  <c:v>4.0056713219218776E-2</c:v>
                </c:pt>
                <c:pt idx="46">
                  <c:v>3.7367029659426537E-2</c:v>
                </c:pt>
                <c:pt idx="47">
                  <c:v>3.694726131065839E-2</c:v>
                </c:pt>
                <c:pt idx="48">
                  <c:v>3.899336741432715E-2</c:v>
                </c:pt>
                <c:pt idx="49">
                  <c:v>3.9413196400302768E-2</c:v>
                </c:pt>
                <c:pt idx="50">
                  <c:v>3.8782194715035495E-2</c:v>
                </c:pt>
                <c:pt idx="51">
                  <c:v>3.6893815769056065E-2</c:v>
                </c:pt>
                <c:pt idx="52">
                  <c:v>3.7061603059509389E-2</c:v>
                </c:pt>
                <c:pt idx="53">
                  <c:v>3.9971434649305471E-2</c:v>
                </c:pt>
                <c:pt idx="54">
                  <c:v>4.4525160533464211E-2</c:v>
                </c:pt>
                <c:pt idx="55">
                  <c:v>4.8027313342680553E-2</c:v>
                </c:pt>
                <c:pt idx="56">
                  <c:v>5.1335428771980773E-2</c:v>
                </c:pt>
                <c:pt idx="57">
                  <c:v>5.2402499578763681E-2</c:v>
                </c:pt>
                <c:pt idx="58">
                  <c:v>5.4108302345196924E-2</c:v>
                </c:pt>
                <c:pt idx="59">
                  <c:v>5.5289272117879061E-2</c:v>
                </c:pt>
                <c:pt idx="60">
                  <c:v>5.3395766055980731E-2</c:v>
                </c:pt>
                <c:pt idx="61">
                  <c:v>5.1145889925458966E-2</c:v>
                </c:pt>
                <c:pt idx="62">
                  <c:v>4.939703251998482E-2</c:v>
                </c:pt>
                <c:pt idx="63">
                  <c:v>4.7122938528656587E-2</c:v>
                </c:pt>
                <c:pt idx="64">
                  <c:v>4.1831570553011288E-2</c:v>
                </c:pt>
                <c:pt idx="65">
                  <c:v>3.8570253340452658E-2</c:v>
                </c:pt>
                <c:pt idx="66">
                  <c:v>3.9773531354920323E-2</c:v>
                </c:pt>
                <c:pt idx="67">
                  <c:v>4.3995291157593111E-2</c:v>
                </c:pt>
                <c:pt idx="68">
                  <c:v>4.8256705060828166E-2</c:v>
                </c:pt>
                <c:pt idx="69">
                  <c:v>5.4248839112076667E-2</c:v>
                </c:pt>
                <c:pt idx="70">
                  <c:v>5.8271312121637137E-2</c:v>
                </c:pt>
                <c:pt idx="71">
                  <c:v>6.0193438004540092E-2</c:v>
                </c:pt>
                <c:pt idx="72">
                  <c:v>6.0125167240244734E-2</c:v>
                </c:pt>
                <c:pt idx="73">
                  <c:v>5.8590358747937034E-2</c:v>
                </c:pt>
                <c:pt idx="74">
                  <c:v>5.6841485284058975E-2</c:v>
                </c:pt>
                <c:pt idx="75">
                  <c:v>5.701356956054144E-2</c:v>
                </c:pt>
                <c:pt idx="76">
                  <c:v>5.8047485619027117E-2</c:v>
                </c:pt>
                <c:pt idx="77">
                  <c:v>5.8871642428425304E-2</c:v>
                </c:pt>
                <c:pt idx="78">
                  <c:v>5.6804973586031017E-2</c:v>
                </c:pt>
                <c:pt idx="79">
                  <c:v>5.6455163738729275E-2</c:v>
                </c:pt>
                <c:pt idx="80">
                  <c:v>5.2395383765610121E-2</c:v>
                </c:pt>
                <c:pt idx="81">
                  <c:v>5.0498081212859043E-2</c:v>
                </c:pt>
                <c:pt idx="82">
                  <c:v>4.5072910873258765E-2</c:v>
                </c:pt>
                <c:pt idx="83">
                  <c:v>4.129103333941412E-2</c:v>
                </c:pt>
                <c:pt idx="84">
                  <c:v>4.0209917294293678E-2</c:v>
                </c:pt>
                <c:pt idx="85">
                  <c:v>4.1687994786148652E-2</c:v>
                </c:pt>
                <c:pt idx="86">
                  <c:v>3.9528109518695294E-2</c:v>
                </c:pt>
                <c:pt idx="87">
                  <c:v>3.7174721083090799E-2</c:v>
                </c:pt>
                <c:pt idx="88">
                  <c:v>3.5783656628888418E-2</c:v>
                </c:pt>
                <c:pt idx="89">
                  <c:v>3.1893250828999201E-2</c:v>
                </c:pt>
                <c:pt idx="90">
                  <c:v>2.4468709591001704E-2</c:v>
                </c:pt>
                <c:pt idx="91">
                  <c:v>2.094878036143254E-2</c:v>
                </c:pt>
                <c:pt idx="92">
                  <c:v>1.7880206483339513E-2</c:v>
                </c:pt>
                <c:pt idx="93">
                  <c:v>1.8334327295102371E-2</c:v>
                </c:pt>
                <c:pt idx="94">
                  <c:v>1.8280772092934945E-2</c:v>
                </c:pt>
                <c:pt idx="95">
                  <c:v>1.8740049855979241E-2</c:v>
                </c:pt>
                <c:pt idx="96">
                  <c:v>1.8501901565650188E-2</c:v>
                </c:pt>
                <c:pt idx="97">
                  <c:v>1.8188346438996694E-2</c:v>
                </c:pt>
                <c:pt idx="98">
                  <c:v>1.6300617338754337E-2</c:v>
                </c:pt>
                <c:pt idx="99">
                  <c:v>1.8104516724189019E-2</c:v>
                </c:pt>
                <c:pt idx="100">
                  <c:v>1.4633528379916168E-2</c:v>
                </c:pt>
              </c:numCache>
            </c:numRef>
          </c:val>
          <c:smooth val="0"/>
        </c:ser>
        <c:ser>
          <c:idx val="1"/>
          <c:order val="1"/>
          <c:tx>
            <c:v>Tipo de interés nominal planeado</c:v>
          </c:tx>
          <c:marker>
            <c:symbol val="none"/>
          </c:marker>
          <c:val>
            <c:numRef>
              <c:f>'Expectativas Adaptativas'!$AG$2:$AG$102</c:f>
              <c:numCache>
                <c:formatCode>General</c:formatCode>
                <c:ptCount val="101"/>
                <c:pt idx="0">
                  <c:v>3.5000000000000003E-2</c:v>
                </c:pt>
                <c:pt idx="1">
                  <c:v>3.8942676936450191E-2</c:v>
                </c:pt>
                <c:pt idx="2">
                  <c:v>4.0617930392754582E-2</c:v>
                </c:pt>
                <c:pt idx="3">
                  <c:v>4.1515934003257635E-2</c:v>
                </c:pt>
                <c:pt idx="4">
                  <c:v>4.2078905689274783E-2</c:v>
                </c:pt>
                <c:pt idx="5">
                  <c:v>4.001779719060481E-2</c:v>
                </c:pt>
                <c:pt idx="6">
                  <c:v>3.6315552298401596E-2</c:v>
                </c:pt>
                <c:pt idx="7">
                  <c:v>3.0047690307779019E-2</c:v>
                </c:pt>
                <c:pt idx="8">
                  <c:v>2.3527054851349854E-2</c:v>
                </c:pt>
                <c:pt idx="9">
                  <c:v>2.1693160777785044E-2</c:v>
                </c:pt>
                <c:pt idx="10">
                  <c:v>2.2852707382053274E-2</c:v>
                </c:pt>
                <c:pt idx="11">
                  <c:v>2.5950431774951689E-2</c:v>
                </c:pt>
                <c:pt idx="12">
                  <c:v>3.3307753537662785E-2</c:v>
                </c:pt>
                <c:pt idx="13">
                  <c:v>3.5349318847928038E-2</c:v>
                </c:pt>
                <c:pt idx="14">
                  <c:v>3.8548153091757936E-2</c:v>
                </c:pt>
                <c:pt idx="15">
                  <c:v>4.2036127412410994E-2</c:v>
                </c:pt>
                <c:pt idx="16">
                  <c:v>4.2761725877066406E-2</c:v>
                </c:pt>
                <c:pt idx="17">
                  <c:v>4.4314193930304523E-2</c:v>
                </c:pt>
                <c:pt idx="18">
                  <c:v>4.7677118218845689E-2</c:v>
                </c:pt>
                <c:pt idx="19">
                  <c:v>4.7865732883927863E-2</c:v>
                </c:pt>
                <c:pt idx="20">
                  <c:v>4.5356488198887171E-2</c:v>
                </c:pt>
                <c:pt idx="21">
                  <c:v>4.2964776996712119E-2</c:v>
                </c:pt>
                <c:pt idx="22">
                  <c:v>4.1027065703302175E-2</c:v>
                </c:pt>
                <c:pt idx="23">
                  <c:v>3.7052969261002822E-2</c:v>
                </c:pt>
                <c:pt idx="24">
                  <c:v>3.5375769191548688E-2</c:v>
                </c:pt>
                <c:pt idx="25">
                  <c:v>3.2536804451649734E-2</c:v>
                </c:pt>
                <c:pt idx="26">
                  <c:v>3.036292720565328E-2</c:v>
                </c:pt>
                <c:pt idx="27">
                  <c:v>3.1061469839710358E-2</c:v>
                </c:pt>
                <c:pt idx="28">
                  <c:v>3.1093693328876786E-2</c:v>
                </c:pt>
                <c:pt idx="29">
                  <c:v>2.6878908001408942E-2</c:v>
                </c:pt>
                <c:pt idx="30">
                  <c:v>2.2955151534172165E-2</c:v>
                </c:pt>
                <c:pt idx="31">
                  <c:v>2.2511787706700159E-2</c:v>
                </c:pt>
                <c:pt idx="32">
                  <c:v>2.1712322323112973E-2</c:v>
                </c:pt>
                <c:pt idx="33">
                  <c:v>2.1656896439538314E-2</c:v>
                </c:pt>
                <c:pt idx="34">
                  <c:v>2.1604642364613246E-2</c:v>
                </c:pt>
                <c:pt idx="35">
                  <c:v>2.1003518146801913E-2</c:v>
                </c:pt>
                <c:pt idx="36">
                  <c:v>2.4658777268165812E-2</c:v>
                </c:pt>
                <c:pt idx="37">
                  <c:v>2.5014725798590112E-2</c:v>
                </c:pt>
                <c:pt idx="38">
                  <c:v>2.1448703599348636E-2</c:v>
                </c:pt>
                <c:pt idx="39">
                  <c:v>2.4391854434219942E-2</c:v>
                </c:pt>
                <c:pt idx="40">
                  <c:v>2.5549330341727787E-2</c:v>
                </c:pt>
                <c:pt idx="41">
                  <c:v>2.8956390585249646E-2</c:v>
                </c:pt>
                <c:pt idx="42">
                  <c:v>3.1021839799807906E-2</c:v>
                </c:pt>
                <c:pt idx="43">
                  <c:v>3.2900545980585651E-2</c:v>
                </c:pt>
                <c:pt idx="44">
                  <c:v>3.4776133332520595E-2</c:v>
                </c:pt>
                <c:pt idx="45">
                  <c:v>3.4771755323194008E-2</c:v>
                </c:pt>
                <c:pt idx="46">
                  <c:v>3.2119918024387052E-2</c:v>
                </c:pt>
                <c:pt idx="47">
                  <c:v>3.1697218759108643E-2</c:v>
                </c:pt>
                <c:pt idx="48">
                  <c:v>3.3837300393334137E-2</c:v>
                </c:pt>
                <c:pt idx="49">
                  <c:v>3.4161997598527463E-2</c:v>
                </c:pt>
                <c:pt idx="50">
                  <c:v>3.3559786605315993E-2</c:v>
                </c:pt>
                <c:pt idx="51">
                  <c:v>3.170106713243883E-2</c:v>
                </c:pt>
                <c:pt idx="52">
                  <c:v>3.1885493058607842E-2</c:v>
                </c:pt>
                <c:pt idx="53">
                  <c:v>3.4961385646886584E-2</c:v>
                </c:pt>
                <c:pt idx="54">
                  <c:v>3.9604941685184941E-2</c:v>
                </c:pt>
                <c:pt idx="55">
                  <c:v>4.3048230577764246E-2</c:v>
                </c:pt>
                <c:pt idx="56">
                  <c:v>4.6340003866440237E-2</c:v>
                </c:pt>
                <c:pt idx="57">
                  <c:v>4.7495691449642156E-2</c:v>
                </c:pt>
                <c:pt idx="58">
                  <c:v>4.920004904342886E-2</c:v>
                </c:pt>
                <c:pt idx="59">
                  <c:v>5.019718918921378E-2</c:v>
                </c:pt>
                <c:pt idx="60">
                  <c:v>4.8418709650875955E-2</c:v>
                </c:pt>
                <c:pt idx="61">
                  <c:v>4.6037045373495615E-2</c:v>
                </c:pt>
                <c:pt idx="62">
                  <c:v>4.4392445546754512E-2</c:v>
                </c:pt>
                <c:pt idx="63">
                  <c:v>4.2124653158706837E-2</c:v>
                </c:pt>
                <c:pt idx="64">
                  <c:v>3.6882369656114036E-2</c:v>
                </c:pt>
                <c:pt idx="65">
                  <c:v>3.3709001635404509E-2</c:v>
                </c:pt>
                <c:pt idx="66">
                  <c:v>3.491464120040759E-2</c:v>
                </c:pt>
                <c:pt idx="67">
                  <c:v>3.9089742212135931E-2</c:v>
                </c:pt>
                <c:pt idx="68">
                  <c:v>4.3210655321525286E-2</c:v>
                </c:pt>
                <c:pt idx="69">
                  <c:v>4.9285366439236984E-2</c:v>
                </c:pt>
                <c:pt idx="70">
                  <c:v>5.3145946714157691E-2</c:v>
                </c:pt>
                <c:pt idx="71">
                  <c:v>5.4934166004686633E-2</c:v>
                </c:pt>
                <c:pt idx="72">
                  <c:v>5.4722829464362098E-2</c:v>
                </c:pt>
                <c:pt idx="73">
                  <c:v>5.3183731920164838E-2</c:v>
                </c:pt>
                <c:pt idx="74">
                  <c:v>5.1655800808257733E-2</c:v>
                </c:pt>
                <c:pt idx="75">
                  <c:v>5.1777122954952896E-2</c:v>
                </c:pt>
                <c:pt idx="76">
                  <c:v>5.2706486829853239E-2</c:v>
                </c:pt>
                <c:pt idx="77">
                  <c:v>5.3704953461821026E-2</c:v>
                </c:pt>
                <c:pt idx="78">
                  <c:v>5.1705510071648815E-2</c:v>
                </c:pt>
                <c:pt idx="79">
                  <c:v>5.157046217152008E-2</c:v>
                </c:pt>
                <c:pt idx="80">
                  <c:v>4.7474144823544034E-2</c:v>
                </c:pt>
                <c:pt idx="81">
                  <c:v>4.5635765031189941E-2</c:v>
                </c:pt>
                <c:pt idx="82">
                  <c:v>4.0086130349071436E-2</c:v>
                </c:pt>
                <c:pt idx="83">
                  <c:v>3.6384442059522924E-2</c:v>
                </c:pt>
                <c:pt idx="84">
                  <c:v>3.5387622944857339E-2</c:v>
                </c:pt>
                <c:pt idx="85">
                  <c:v>3.6729936401069335E-2</c:v>
                </c:pt>
                <c:pt idx="86">
                  <c:v>3.467861473433282E-2</c:v>
                </c:pt>
                <c:pt idx="87">
                  <c:v>3.2194496942807259E-2</c:v>
                </c:pt>
                <c:pt idx="88">
                  <c:v>3.0741630043023695E-2</c:v>
                </c:pt>
                <c:pt idx="89">
                  <c:v>2.6799963979387015E-2</c:v>
                </c:pt>
                <c:pt idx="90">
                  <c:v>1.9369204862784276E-2</c:v>
                </c:pt>
                <c:pt idx="91">
                  <c:v>1.5881481814799911E-2</c:v>
                </c:pt>
                <c:pt idx="92">
                  <c:v>1.3008267950630047E-2</c:v>
                </c:pt>
                <c:pt idx="93">
                  <c:v>1.3388383620095513E-2</c:v>
                </c:pt>
                <c:pt idx="94">
                  <c:v>1.3327134900767139E-2</c:v>
                </c:pt>
                <c:pt idx="95">
                  <c:v>1.3732818947498711E-2</c:v>
                </c:pt>
                <c:pt idx="96">
                  <c:v>1.3413552909838818E-2</c:v>
                </c:pt>
                <c:pt idx="97">
                  <c:v>1.3055663849922607E-2</c:v>
                </c:pt>
                <c:pt idx="98">
                  <c:v>1.0961298653833329E-2</c:v>
                </c:pt>
                <c:pt idx="99">
                  <c:v>1.2856873257039329E-2</c:v>
                </c:pt>
                <c:pt idx="100">
                  <c:v>9.3714697621988668E-3</c:v>
                </c:pt>
              </c:numCache>
            </c:numRef>
          </c:val>
          <c:smooth val="0"/>
        </c:ser>
        <c:ser>
          <c:idx val="2"/>
          <c:order val="2"/>
          <c:tx>
            <c:v>Tipo de interés real</c:v>
          </c:tx>
          <c:marker>
            <c:symbol val="none"/>
          </c:marker>
          <c:val>
            <c:numRef>
              <c:f>'Expectativas Adaptativas'!$AH$2:$AH$102</c:f>
              <c:numCache>
                <c:formatCode>General</c:formatCode>
                <c:ptCount val="101"/>
                <c:pt idx="0">
                  <c:v>1.5000000000000003E-2</c:v>
                </c:pt>
                <c:pt idx="1">
                  <c:v>1.7064918300110032E-2</c:v>
                </c:pt>
                <c:pt idx="2">
                  <c:v>1.7272613319709425E-2</c:v>
                </c:pt>
                <c:pt idx="3">
                  <c:v>1.7115423889865027E-2</c:v>
                </c:pt>
                <c:pt idx="4">
                  <c:v>1.7177703384258284E-2</c:v>
                </c:pt>
                <c:pt idx="5">
                  <c:v>1.601916814304255E-2</c:v>
                </c:pt>
                <c:pt idx="6">
                  <c:v>1.4473215896352441E-2</c:v>
                </c:pt>
                <c:pt idx="7">
                  <c:v>1.1566735217783661E-2</c:v>
                </c:pt>
                <c:pt idx="8">
                  <c:v>9.0296525251230067E-3</c:v>
                </c:pt>
                <c:pt idx="9">
                  <c:v>9.248533918372279E-3</c:v>
                </c:pt>
                <c:pt idx="10">
                  <c:v>1.0383184723571557E-2</c:v>
                </c:pt>
                <c:pt idx="11">
                  <c:v>1.2346266132662216E-2</c:v>
                </c:pt>
                <c:pt idx="12">
                  <c:v>1.6111129515881249E-2</c:v>
                </c:pt>
                <c:pt idx="13">
                  <c:v>1.623321340303404E-2</c:v>
                </c:pt>
                <c:pt idx="14">
                  <c:v>1.7224919862707608E-2</c:v>
                </c:pt>
                <c:pt idx="15">
                  <c:v>1.8450583876397079E-2</c:v>
                </c:pt>
                <c:pt idx="16">
                  <c:v>1.8098964196387082E-2</c:v>
                </c:pt>
                <c:pt idx="17">
                  <c:v>1.8784051516122072E-2</c:v>
                </c:pt>
                <c:pt idx="18">
                  <c:v>2.0500042901086792E-2</c:v>
                </c:pt>
                <c:pt idx="19">
                  <c:v>2.0207226625852372E-2</c:v>
                </c:pt>
                <c:pt idx="20">
                  <c:v>1.871367696761134E-2</c:v>
                </c:pt>
                <c:pt idx="21">
                  <c:v>1.7518111298371088E-2</c:v>
                </c:pt>
                <c:pt idx="22">
                  <c:v>1.6841636476881444E-2</c:v>
                </c:pt>
                <c:pt idx="23">
                  <c:v>1.5018242855390194E-2</c:v>
                </c:pt>
                <c:pt idx="24">
                  <c:v>1.4629661000640053E-2</c:v>
                </c:pt>
                <c:pt idx="25">
                  <c:v>1.3366721847528663E-2</c:v>
                </c:pt>
                <c:pt idx="26">
                  <c:v>1.2677346554184236E-2</c:v>
                </c:pt>
                <c:pt idx="27">
                  <c:v>1.3580605199075828E-2</c:v>
                </c:pt>
                <c:pt idx="28">
                  <c:v>1.385806081186932E-2</c:v>
                </c:pt>
                <c:pt idx="29">
                  <c:v>1.1573831000533556E-2</c:v>
                </c:pt>
                <c:pt idx="30">
                  <c:v>9.9548738521901062E-3</c:v>
                </c:pt>
                <c:pt idx="31">
                  <c:v>1.0352940696718334E-2</c:v>
                </c:pt>
                <c:pt idx="32">
                  <c:v>9.9539445961580944E-3</c:v>
                </c:pt>
                <c:pt idx="33">
                  <c:v>1.0044632763001569E-2</c:v>
                </c:pt>
                <c:pt idx="34">
                  <c:v>1.0258911838988633E-2</c:v>
                </c:pt>
                <c:pt idx="35">
                  <c:v>9.8112493937561711E-3</c:v>
                </c:pt>
                <c:pt idx="36">
                  <c:v>1.1928968169659226E-2</c:v>
                </c:pt>
                <c:pt idx="37">
                  <c:v>1.1609436961823245E-2</c:v>
                </c:pt>
                <c:pt idx="38">
                  <c:v>9.1676219450646246E-3</c:v>
                </c:pt>
                <c:pt idx="39">
                  <c:v>1.1102401693986852E-2</c:v>
                </c:pt>
                <c:pt idx="40">
                  <c:v>1.1525050437306221E-2</c:v>
                </c:pt>
                <c:pt idx="41">
                  <c:v>1.3335304753756215E-2</c:v>
                </c:pt>
                <c:pt idx="42">
                  <c:v>1.4194672247323813E-2</c:v>
                </c:pt>
                <c:pt idx="43">
                  <c:v>1.4520102409852347E-2</c:v>
                </c:pt>
                <c:pt idx="44">
                  <c:v>1.5171145807763017E-2</c:v>
                </c:pt>
                <c:pt idx="45">
                  <c:v>1.4707837401689794E-2</c:v>
                </c:pt>
                <c:pt idx="46">
                  <c:v>1.3007337174601036E-2</c:v>
                </c:pt>
                <c:pt idx="47">
                  <c:v>1.3063329414415955E-2</c:v>
                </c:pt>
                <c:pt idx="48">
                  <c:v>1.4502969891809818E-2</c:v>
                </c:pt>
                <c:pt idx="49">
                  <c:v>1.4529033011150803E-2</c:v>
                </c:pt>
                <c:pt idx="50">
                  <c:v>1.4008190232733309E-2</c:v>
                </c:pt>
                <c:pt idx="51">
                  <c:v>1.3007499866016993E-2</c:v>
                </c:pt>
                <c:pt idx="52">
                  <c:v>1.3524346690571384E-2</c:v>
                </c:pt>
                <c:pt idx="53">
                  <c:v>1.5400991250206775E-2</c:v>
                </c:pt>
                <c:pt idx="54">
                  <c:v>1.7470634900172543E-2</c:v>
                </c:pt>
                <c:pt idx="55">
                  <c:v>1.8525476826066103E-2</c:v>
                </c:pt>
                <c:pt idx="56">
                  <c:v>1.9701699606588852E-2</c:v>
                </c:pt>
                <c:pt idx="57">
                  <c:v>1.9994673978449985E-2</c:v>
                </c:pt>
                <c:pt idx="58">
                  <c:v>2.0888777732820964E-2</c:v>
                </c:pt>
                <c:pt idx="59">
                  <c:v>2.1331863901470419E-2</c:v>
                </c:pt>
                <c:pt idx="60">
                  <c:v>2.0271776476762558E-2</c:v>
                </c:pt>
                <c:pt idx="61">
                  <c:v>1.8908425430097298E-2</c:v>
                </c:pt>
                <c:pt idx="62">
                  <c:v>1.8370251610926272E-2</c:v>
                </c:pt>
                <c:pt idx="63">
                  <c:v>1.735705022021115E-2</c:v>
                </c:pt>
                <c:pt idx="64">
                  <c:v>1.497963472036189E-2</c:v>
                </c:pt>
                <c:pt idx="65">
                  <c:v>1.421274731444562E-2</c:v>
                </c:pt>
                <c:pt idx="66">
                  <c:v>1.5587464173590734E-2</c:v>
                </c:pt>
                <c:pt idx="67">
                  <c:v>1.7837317998385359E-2</c:v>
                </c:pt>
                <c:pt idx="68">
                  <c:v>1.957531154386153E-2</c:v>
                </c:pt>
                <c:pt idx="69">
                  <c:v>2.2256222898241026E-2</c:v>
                </c:pt>
                <c:pt idx="70">
                  <c:v>2.3201701777093964E-2</c:v>
                </c:pt>
                <c:pt idx="71">
                  <c:v>2.3303102054521636E-2</c:v>
                </c:pt>
                <c:pt idx="72">
                  <c:v>2.252789399856802E-2</c:v>
                </c:pt>
                <c:pt idx="73">
                  <c:v>2.1582635727066299E-2</c:v>
                </c:pt>
                <c:pt idx="74">
                  <c:v>2.081508583711679E-2</c:v>
                </c:pt>
                <c:pt idx="75">
                  <c:v>2.1042281477079081E-2</c:v>
                </c:pt>
                <c:pt idx="76">
                  <c:v>2.1423085174172844E-2</c:v>
                </c:pt>
                <c:pt idx="77">
                  <c:v>2.1569074771381244E-2</c:v>
                </c:pt>
                <c:pt idx="78">
                  <c:v>2.009852488066987E-2</c:v>
                </c:pt>
                <c:pt idx="79">
                  <c:v>2.019600665479359E-2</c:v>
                </c:pt>
                <c:pt idx="80">
                  <c:v>1.8113012878225532E-2</c:v>
                </c:pt>
                <c:pt idx="81">
                  <c:v>1.7938512197190989E-2</c:v>
                </c:pt>
                <c:pt idx="82">
                  <c:v>1.5350403214887939E-2</c:v>
                </c:pt>
                <c:pt idx="83">
                  <c:v>1.4271354950937357E-2</c:v>
                </c:pt>
                <c:pt idx="84">
                  <c:v>1.4589300047367013E-2</c:v>
                </c:pt>
                <c:pt idx="85">
                  <c:v>1.5752593481247492E-2</c:v>
                </c:pt>
                <c:pt idx="86">
                  <c:v>1.4400806431531216E-2</c:v>
                </c:pt>
                <c:pt idx="87">
                  <c:v>1.3297343973835744E-2</c:v>
                </c:pt>
                <c:pt idx="88">
                  <c:v>1.2994825442858578E-2</c:v>
                </c:pt>
                <c:pt idx="89">
                  <c:v>1.1215103858090842E-2</c:v>
                </c:pt>
                <c:pt idx="90">
                  <c:v>7.507713398973187E-3</c:v>
                </c:pt>
                <c:pt idx="91">
                  <c:v>6.8711099166328688E-3</c:v>
                </c:pt>
                <c:pt idx="92">
                  <c:v>6.2137276003008538E-3</c:v>
                </c:pt>
                <c:pt idx="93">
                  <c:v>7.2259886698832123E-3</c:v>
                </c:pt>
                <c:pt idx="94">
                  <c:v>7.3153426951421512E-3</c:v>
                </c:pt>
                <c:pt idx="95">
                  <c:v>7.5920290592204343E-3</c:v>
                </c:pt>
                <c:pt idx="96">
                  <c:v>7.5827095420332906E-3</c:v>
                </c:pt>
                <c:pt idx="97">
                  <c:v>7.2714958190598852E-3</c:v>
                </c:pt>
                <c:pt idx="98">
                  <c:v>6.1299427108822985E-3</c:v>
                </c:pt>
                <c:pt idx="99">
                  <c:v>7.3697403777363245E-3</c:v>
                </c:pt>
                <c:pt idx="100">
                  <c:v>9.3714697621988668E-3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552064"/>
        <c:axId val="288553600"/>
      </c:lineChart>
      <c:catAx>
        <c:axId val="288552064"/>
        <c:scaling>
          <c:orientation val="minMax"/>
        </c:scaling>
        <c:delete val="0"/>
        <c:axPos val="b"/>
        <c:majorTickMark val="out"/>
        <c:minorTickMark val="none"/>
        <c:tickLblPos val="nextTo"/>
        <c:crossAx val="288553600"/>
        <c:crosses val="autoZero"/>
        <c:auto val="1"/>
        <c:lblAlgn val="ctr"/>
        <c:lblOffset val="100"/>
        <c:noMultiLvlLbl val="0"/>
      </c:catAx>
      <c:valAx>
        <c:axId val="288553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85520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Output-gap y diferencial entre inflación y su objetivo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Output-gap</c:v>
          </c:tx>
          <c:marker>
            <c:symbol val="none"/>
          </c:marker>
          <c:val>
            <c:numRef>
              <c:f>'Expectativas Racionales'!$AE$2:$AE$102</c:f>
              <c:numCache>
                <c:formatCode>General</c:formatCode>
                <c:ptCount val="101"/>
                <c:pt idx="0">
                  <c:v>0</c:v>
                </c:pt>
                <c:pt idx="1">
                  <c:v>7.3560951586594632E-3</c:v>
                </c:pt>
                <c:pt idx="2">
                  <c:v>6.171252236386239E-3</c:v>
                </c:pt>
                <c:pt idx="3">
                  <c:v>7.1206657202953633E-3</c:v>
                </c:pt>
                <c:pt idx="4">
                  <c:v>5.7211848037381245E-3</c:v>
                </c:pt>
                <c:pt idx="5">
                  <c:v>8.0358005260339552E-4</c:v>
                </c:pt>
                <c:pt idx="6">
                  <c:v>-4.2058490900471462E-3</c:v>
                </c:pt>
                <c:pt idx="7">
                  <c:v>-8.1410254974586052E-3</c:v>
                </c:pt>
                <c:pt idx="8">
                  <c:v>-1.1699918739953619E-2</c:v>
                </c:pt>
                <c:pt idx="9">
                  <c:v>-6.8778817336053039E-3</c:v>
                </c:pt>
                <c:pt idx="10">
                  <c:v>-1.7754869186113861E-3</c:v>
                </c:pt>
                <c:pt idx="11">
                  <c:v>-1.1611631264917962E-3</c:v>
                </c:pt>
                <c:pt idx="12">
                  <c:v>7.1835459907679559E-3</c:v>
                </c:pt>
                <c:pt idx="13">
                  <c:v>7.9326068798353229E-4</c:v>
                </c:pt>
                <c:pt idx="14">
                  <c:v>5.6714196674901339E-3</c:v>
                </c:pt>
                <c:pt idx="15">
                  <c:v>7.1333838362196431E-3</c:v>
                </c:pt>
                <c:pt idx="16">
                  <c:v>4.6418356227957676E-3</c:v>
                </c:pt>
                <c:pt idx="17">
                  <c:v>4.7726785216859642E-3</c:v>
                </c:pt>
                <c:pt idx="18">
                  <c:v>7.6765037407085061E-3</c:v>
                </c:pt>
                <c:pt idx="19">
                  <c:v>3.3078315299016996E-3</c:v>
                </c:pt>
                <c:pt idx="20">
                  <c:v>-8.7240772644330044E-4</c:v>
                </c:pt>
                <c:pt idx="21">
                  <c:v>2.2506245626000015E-4</c:v>
                </c:pt>
                <c:pt idx="22">
                  <c:v>-8.3526545848028647E-4</c:v>
                </c:pt>
                <c:pt idx="23">
                  <c:v>-4.6967920730480303E-3</c:v>
                </c:pt>
                <c:pt idx="24">
                  <c:v>-1.5362396480884653E-3</c:v>
                </c:pt>
                <c:pt idx="25">
                  <c:v>-3.7270963570448738E-3</c:v>
                </c:pt>
                <c:pt idx="26">
                  <c:v>-4.3554157616467427E-3</c:v>
                </c:pt>
                <c:pt idx="27">
                  <c:v>-1.1664686800520617E-3</c:v>
                </c:pt>
                <c:pt idx="28">
                  <c:v>-3.6883921529808953E-3</c:v>
                </c:pt>
                <c:pt idx="29">
                  <c:v>-9.6145868427337695E-3</c:v>
                </c:pt>
                <c:pt idx="30">
                  <c:v>-1.0456330209029172E-2</c:v>
                </c:pt>
                <c:pt idx="31">
                  <c:v>-6.0426223621084293E-3</c:v>
                </c:pt>
                <c:pt idx="32">
                  <c:v>-5.1591983252825989E-3</c:v>
                </c:pt>
                <c:pt idx="33">
                  <c:v>-4.9673449625518258E-3</c:v>
                </c:pt>
                <c:pt idx="34">
                  <c:v>-6.8334682413942723E-3</c:v>
                </c:pt>
                <c:pt idx="35">
                  <c:v>-5.332003350483794E-3</c:v>
                </c:pt>
                <c:pt idx="36">
                  <c:v>1.7387283866481212E-4</c:v>
                </c:pt>
                <c:pt idx="37">
                  <c:v>-3.1761771565678751E-3</c:v>
                </c:pt>
                <c:pt idx="38">
                  <c:v>-6.9307221402638095E-3</c:v>
                </c:pt>
                <c:pt idx="39">
                  <c:v>1.7239701171256477E-3</c:v>
                </c:pt>
                <c:pt idx="40">
                  <c:v>-1.0582030666968815E-3</c:v>
                </c:pt>
                <c:pt idx="41">
                  <c:v>1.9288644014587336E-3</c:v>
                </c:pt>
                <c:pt idx="42">
                  <c:v>-3.2275993577639115E-4</c:v>
                </c:pt>
                <c:pt idx="43">
                  <c:v>4.0411997298281316E-3</c:v>
                </c:pt>
                <c:pt idx="44">
                  <c:v>2.9535201235719637E-3</c:v>
                </c:pt>
                <c:pt idx="45">
                  <c:v>1.8166437733259143E-3</c:v>
                </c:pt>
                <c:pt idx="46">
                  <c:v>-1.7339642734862095E-3</c:v>
                </c:pt>
                <c:pt idx="47">
                  <c:v>5.9961326891128444E-4</c:v>
                </c:pt>
                <c:pt idx="48">
                  <c:v>3.4609987824276629E-3</c:v>
                </c:pt>
                <c:pt idx="49">
                  <c:v>1.1003465324648811E-3</c:v>
                </c:pt>
                <c:pt idx="50">
                  <c:v>8.5790543539671841E-4</c:v>
                </c:pt>
                <c:pt idx="51">
                  <c:v>-1.6672000474066699E-3</c:v>
                </c:pt>
                <c:pt idx="52">
                  <c:v>-4.8976668647957836E-4</c:v>
                </c:pt>
                <c:pt idx="53">
                  <c:v>3.9242161271544401E-3</c:v>
                </c:pt>
                <c:pt idx="54">
                  <c:v>8.9786385172602526E-3</c:v>
                </c:pt>
                <c:pt idx="55">
                  <c:v>9.0380678947624069E-3</c:v>
                </c:pt>
                <c:pt idx="56">
                  <c:v>9.2723225126393246E-3</c:v>
                </c:pt>
                <c:pt idx="57">
                  <c:v>4.7523323017185353E-3</c:v>
                </c:pt>
                <c:pt idx="58">
                  <c:v>5.1452288140376055E-3</c:v>
                </c:pt>
                <c:pt idx="59">
                  <c:v>4.0854451510326231E-3</c:v>
                </c:pt>
                <c:pt idx="60">
                  <c:v>-3.4892791609381069E-4</c:v>
                </c:pt>
                <c:pt idx="61">
                  <c:v>7.8608993286178306E-4</c:v>
                </c:pt>
                <c:pt idx="62">
                  <c:v>-3.2912832924807827E-4</c:v>
                </c:pt>
                <c:pt idx="63">
                  <c:v>-9.3001134908569688E-4</c:v>
                </c:pt>
                <c:pt idx="64">
                  <c:v>-8.1611579354654903E-3</c:v>
                </c:pt>
                <c:pt idx="65">
                  <c:v>-7.4952945259352784E-3</c:v>
                </c:pt>
                <c:pt idx="66">
                  <c:v>-1.2795796606969211E-3</c:v>
                </c:pt>
                <c:pt idx="67">
                  <c:v>4.6752526817057626E-3</c:v>
                </c:pt>
                <c:pt idx="68">
                  <c:v>5.3515952661496472E-3</c:v>
                </c:pt>
                <c:pt idx="69">
                  <c:v>9.8206647271412498E-3</c:v>
                </c:pt>
                <c:pt idx="70">
                  <c:v>1.0246619409760464E-2</c:v>
                </c:pt>
                <c:pt idx="71">
                  <c:v>8.1062035173801485E-3</c:v>
                </c:pt>
                <c:pt idx="72">
                  <c:v>7.0956242687447678E-3</c:v>
                </c:pt>
                <c:pt idx="73">
                  <c:v>3.8610087842730441E-3</c:v>
                </c:pt>
                <c:pt idx="74">
                  <c:v>4.5397977509863798E-3</c:v>
                </c:pt>
                <c:pt idx="75">
                  <c:v>6.9127435086533857E-3</c:v>
                </c:pt>
                <c:pt idx="76">
                  <c:v>9.4928411885621174E-3</c:v>
                </c:pt>
                <c:pt idx="77">
                  <c:v>1.162261013386086E-2</c:v>
                </c:pt>
                <c:pt idx="78">
                  <c:v>7.4711925302698261E-3</c:v>
                </c:pt>
                <c:pt idx="79">
                  <c:v>9.3532822950532311E-3</c:v>
                </c:pt>
                <c:pt idx="80">
                  <c:v>1.951238933718093E-3</c:v>
                </c:pt>
                <c:pt idx="81">
                  <c:v>2.2837867425555803E-3</c:v>
                </c:pt>
                <c:pt idx="82">
                  <c:v>-3.5208167968243968E-3</c:v>
                </c:pt>
                <c:pt idx="83">
                  <c:v>-3.4010766045154488E-3</c:v>
                </c:pt>
                <c:pt idx="84">
                  <c:v>-1.0851445471302323E-3</c:v>
                </c:pt>
                <c:pt idx="85">
                  <c:v>2.1312609142235513E-3</c:v>
                </c:pt>
                <c:pt idx="86">
                  <c:v>-1.3337118488078109E-3</c:v>
                </c:pt>
                <c:pt idx="87">
                  <c:v>-3.7860601985126576E-3</c:v>
                </c:pt>
                <c:pt idx="88">
                  <c:v>-3.6593945243777034E-3</c:v>
                </c:pt>
                <c:pt idx="89">
                  <c:v>-8.4726989789422509E-3</c:v>
                </c:pt>
                <c:pt idx="90">
                  <c:v>-1.3065806055701993E-2</c:v>
                </c:pt>
                <c:pt idx="91">
                  <c:v>-1.1871840548980214E-2</c:v>
                </c:pt>
                <c:pt idx="92">
                  <c:v>-1.2521726018061502E-2</c:v>
                </c:pt>
                <c:pt idx="93">
                  <c:v>-9.5476467790171615E-3</c:v>
                </c:pt>
                <c:pt idx="94">
                  <c:v>-9.243282565164922E-3</c:v>
                </c:pt>
                <c:pt idx="95">
                  <c:v>-8.8347644494130243E-3</c:v>
                </c:pt>
                <c:pt idx="96">
                  <c:v>-1.1728072903767404E-2</c:v>
                </c:pt>
                <c:pt idx="97">
                  <c:v>-9.3627955369889465E-3</c:v>
                </c:pt>
                <c:pt idx="98">
                  <c:v>-1.294618620578164E-2</c:v>
                </c:pt>
                <c:pt idx="99">
                  <c:v>-6.4309356375441915E-3</c:v>
                </c:pt>
                <c:pt idx="100">
                  <c:v>-2.4701304842197564E-3</c:v>
                </c:pt>
              </c:numCache>
            </c:numRef>
          </c:val>
          <c:smooth val="0"/>
        </c:ser>
        <c:ser>
          <c:idx val="1"/>
          <c:order val="1"/>
          <c:tx>
            <c:v>Diferencial de la inflación respecto de su objetivo</c:v>
          </c:tx>
          <c:marker>
            <c:symbol val="none"/>
          </c:marker>
          <c:val>
            <c:numRef>
              <c:f>'Expectativas Racionales'!$AG$2:$AG$102</c:f>
              <c:numCache>
                <c:formatCode>General</c:formatCode>
                <c:ptCount val="101"/>
                <c:pt idx="0">
                  <c:v>0</c:v>
                </c:pt>
                <c:pt idx="1">
                  <c:v>3.7555172726800199E-3</c:v>
                </c:pt>
                <c:pt idx="2">
                  <c:v>7.7641711444276932E-3</c:v>
                </c:pt>
                <c:pt idx="3">
                  <c:v>7.7587538514420022E-3</c:v>
                </c:pt>
                <c:pt idx="4">
                  <c:v>7.1055630831214954E-3</c:v>
                </c:pt>
                <c:pt idx="5">
                  <c:v>3.8551168028325652E-3</c:v>
                </c:pt>
                <c:pt idx="6">
                  <c:v>-1.8105857469416873E-3</c:v>
                </c:pt>
                <c:pt idx="7">
                  <c:v>-8.3810360794316432E-3</c:v>
                </c:pt>
                <c:pt idx="8">
                  <c:v>-1.4682461869018205E-2</c:v>
                </c:pt>
                <c:pt idx="9">
                  <c:v>-1.5617330437507775E-2</c:v>
                </c:pt>
                <c:pt idx="10">
                  <c:v>-1.0353267603422513E-2</c:v>
                </c:pt>
                <c:pt idx="11">
                  <c:v>-4.7382394504961751E-3</c:v>
                </c:pt>
                <c:pt idx="12">
                  <c:v>2.8832794608697511E-3</c:v>
                </c:pt>
                <c:pt idx="13">
                  <c:v>6.8342060383088489E-3</c:v>
                </c:pt>
                <c:pt idx="14">
                  <c:v>6.5275454013726478E-3</c:v>
                </c:pt>
                <c:pt idx="15">
                  <c:v>9.2930642199405469E-3</c:v>
                </c:pt>
                <c:pt idx="16">
                  <c:v>9.1757465234037997E-3</c:v>
                </c:pt>
                <c:pt idx="17">
                  <c:v>7.9292181249485151E-3</c:v>
                </c:pt>
                <c:pt idx="18">
                  <c:v>9.8971546408711999E-3</c:v>
                </c:pt>
                <c:pt idx="19">
                  <c:v>1.0306073448809686E-2</c:v>
                </c:pt>
                <c:pt idx="20">
                  <c:v>5.8614895830538328E-3</c:v>
                </c:pt>
                <c:pt idx="21">
                  <c:v>2.1347320284704936E-3</c:v>
                </c:pt>
                <c:pt idx="22">
                  <c:v>6.7765215894137693E-4</c:v>
                </c:pt>
                <c:pt idx="23">
                  <c:v>-2.4189333966488395E-3</c:v>
                </c:pt>
                <c:pt idx="24">
                  <c:v>-4.1461942693431456E-3</c:v>
                </c:pt>
                <c:pt idx="25">
                  <c:v>-4.5135189517838542E-3</c:v>
                </c:pt>
                <c:pt idx="26">
                  <c:v>-6.2392352260404625E-3</c:v>
                </c:pt>
                <c:pt idx="27">
                  <c:v>-4.9615001056599536E-3</c:v>
                </c:pt>
                <c:pt idx="28">
                  <c:v>-3.236944590926247E-3</c:v>
                </c:pt>
                <c:pt idx="29">
                  <c:v>-7.0088960464883502E-3</c:v>
                </c:pt>
                <c:pt idx="30">
                  <c:v>-1.2255072758466923E-2</c:v>
                </c:pt>
                <c:pt idx="31">
                  <c:v>-1.2092829362870223E-2</c:v>
                </c:pt>
                <c:pt idx="32">
                  <c:v>-9.6531791953971928E-3</c:v>
                </c:pt>
                <c:pt idx="33">
                  <c:v>-8.7116069047503842E-3</c:v>
                </c:pt>
                <c:pt idx="34">
                  <c:v>-8.6866030578524097E-3</c:v>
                </c:pt>
                <c:pt idx="35">
                  <c:v>-9.0097337609371057E-3</c:v>
                </c:pt>
                <c:pt idx="36">
                  <c:v>-5.4902524332518304E-3</c:v>
                </c:pt>
                <c:pt idx="37">
                  <c:v>-3.0922793178127838E-3</c:v>
                </c:pt>
                <c:pt idx="38">
                  <c:v>-7.3949473260108709E-3</c:v>
                </c:pt>
                <c:pt idx="39">
                  <c:v>-6.9190161639135963E-3</c:v>
                </c:pt>
                <c:pt idx="40">
                  <c:v>-3.1000650548704389E-3</c:v>
                </c:pt>
                <c:pt idx="41">
                  <c:v>-1.1601970936903736E-3</c:v>
                </c:pt>
                <c:pt idx="42">
                  <c:v>8.6614190082646828E-4</c:v>
                </c:pt>
                <c:pt idx="43">
                  <c:v>1.977811998614392E-3</c:v>
                </c:pt>
                <c:pt idx="44">
                  <c:v>3.5300069814174612E-3</c:v>
                </c:pt>
                <c:pt idx="45">
                  <c:v>2.5935773812332447E-3</c:v>
                </c:pt>
                <c:pt idx="46">
                  <c:v>-9.6163866032505149E-4</c:v>
                </c:pt>
                <c:pt idx="47">
                  <c:v>-3.1118928209029574E-3</c:v>
                </c:pt>
                <c:pt idx="48">
                  <c:v>-4.5704328476702297E-4</c:v>
                </c:pt>
                <c:pt idx="49">
                  <c:v>1.220693907909787E-3</c:v>
                </c:pt>
                <c:pt idx="50">
                  <c:v>7.4141594191490397E-5</c:v>
                </c:pt>
                <c:pt idx="51">
                  <c:v>-2.1094259384388248E-3</c:v>
                </c:pt>
                <c:pt idx="52">
                  <c:v>-3.1089579822791208E-3</c:v>
                </c:pt>
                <c:pt idx="53">
                  <c:v>3.9316677211498861E-4</c:v>
                </c:pt>
                <c:pt idx="54">
                  <c:v>6.6769323321441854E-3</c:v>
                </c:pt>
                <c:pt idx="55">
                  <c:v>1.1005909147387511E-2</c:v>
                </c:pt>
                <c:pt idx="56">
                  <c:v>1.2468415318124284E-2</c:v>
                </c:pt>
                <c:pt idx="57">
                  <c:v>1.1494502873929204E-2</c:v>
                </c:pt>
                <c:pt idx="58">
                  <c:v>1.0060494753388839E-2</c:v>
                </c:pt>
                <c:pt idx="59">
                  <c:v>1.0121358335346725E-2</c:v>
                </c:pt>
                <c:pt idx="60">
                  <c:v>7.6225400092302361E-3</c:v>
                </c:pt>
                <c:pt idx="61">
                  <c:v>4.2692331578870609E-3</c:v>
                </c:pt>
                <c:pt idx="62">
                  <c:v>2.788758086883036E-3</c:v>
                </c:pt>
                <c:pt idx="63">
                  <c:v>1.2692208951583595E-3</c:v>
                </c:pt>
                <c:pt idx="64">
                  <c:v>-3.3278583287831261E-3</c:v>
                </c:pt>
                <c:pt idx="65">
                  <c:v>-7.7652652716026661E-3</c:v>
                </c:pt>
                <c:pt idx="66">
                  <c:v>-4.9084699288659567E-3</c:v>
                </c:pt>
                <c:pt idx="67">
                  <c:v>2.689049739515607E-3</c:v>
                </c:pt>
                <c:pt idx="68">
                  <c:v>8.820196615201642E-3</c:v>
                </c:pt>
                <c:pt idx="69">
                  <c:v>1.3808838646058676E-2</c:v>
                </c:pt>
                <c:pt idx="70">
                  <c:v>1.7656835772207728E-2</c:v>
                </c:pt>
                <c:pt idx="71">
                  <c:v>1.7290367751890051E-2</c:v>
                </c:pt>
                <c:pt idx="72">
                  <c:v>1.4694153108634891E-2</c:v>
                </c:pt>
                <c:pt idx="73">
                  <c:v>1.1205609524174794E-2</c:v>
                </c:pt>
                <c:pt idx="74">
                  <c:v>8.4274095672441339E-3</c:v>
                </c:pt>
                <c:pt idx="75">
                  <c:v>8.8039970264524384E-3</c:v>
                </c:pt>
                <c:pt idx="76">
                  <c:v>1.1090306030132203E-2</c:v>
                </c:pt>
                <c:pt idx="77">
                  <c:v>1.3346557066557331E-2</c:v>
                </c:pt>
                <c:pt idx="78">
                  <c:v>1.2002609666778042E-2</c:v>
                </c:pt>
                <c:pt idx="79">
                  <c:v>9.9527546802232782E-3</c:v>
                </c:pt>
                <c:pt idx="80">
                  <c:v>6.635528206450008E-3</c:v>
                </c:pt>
                <c:pt idx="81">
                  <c:v>2.5327949037165748E-3</c:v>
                </c:pt>
                <c:pt idx="82">
                  <c:v>-1.2081314818413553E-3</c:v>
                </c:pt>
                <c:pt idx="83">
                  <c:v>-5.3922687651281765E-3</c:v>
                </c:pt>
                <c:pt idx="84">
                  <c:v>-4.7637369794193349E-3</c:v>
                </c:pt>
                <c:pt idx="85">
                  <c:v>-9.8324306977849371E-4</c:v>
                </c:pt>
                <c:pt idx="86">
                  <c:v>-2.0679569594704789E-4</c:v>
                </c:pt>
                <c:pt idx="87">
                  <c:v>-3.5440934045382218E-3</c:v>
                </c:pt>
                <c:pt idx="88">
                  <c:v>-5.5076602414942579E-3</c:v>
                </c:pt>
                <c:pt idx="89">
                  <c:v>-8.2998100097977194E-3</c:v>
                </c:pt>
                <c:pt idx="90">
                  <c:v>-1.5110253296159259E-2</c:v>
                </c:pt>
                <c:pt idx="91">
                  <c:v>-1.9248974067872172E-2</c:v>
                </c:pt>
                <c:pt idx="92">
                  <c:v>-1.9383395331740862E-2</c:v>
                </c:pt>
                <c:pt idx="93">
                  <c:v>-1.7344207459241864E-2</c:v>
                </c:pt>
                <c:pt idx="94">
                  <c:v>-1.4531340035612912E-2</c:v>
                </c:pt>
                <c:pt idx="95">
                  <c:v>-1.3313256092709233E-2</c:v>
                </c:pt>
                <c:pt idx="96">
                  <c:v>-1.3627607947344716E-2</c:v>
                </c:pt>
                <c:pt idx="97">
                  <c:v>-1.420200313508317E-2</c:v>
                </c:pt>
                <c:pt idx="98">
                  <c:v>-1.553068256256972E-2</c:v>
                </c:pt>
                <c:pt idx="99">
                  <c:v>-1.4660090246804152E-2</c:v>
                </c:pt>
                <c:pt idx="100">
                  <c:v>-8.6907232726498376E-3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306624"/>
        <c:axId val="285135232"/>
      </c:lineChart>
      <c:catAx>
        <c:axId val="283306624"/>
        <c:scaling>
          <c:orientation val="minMax"/>
        </c:scaling>
        <c:delete val="0"/>
        <c:axPos val="b"/>
        <c:majorTickMark val="out"/>
        <c:minorTickMark val="none"/>
        <c:tickLblPos val="nextTo"/>
        <c:crossAx val="285135232"/>
        <c:crosses val="autoZero"/>
        <c:auto val="1"/>
        <c:lblAlgn val="ctr"/>
        <c:lblOffset val="100"/>
        <c:noMultiLvlLbl val="0"/>
      </c:catAx>
      <c:valAx>
        <c:axId val="285135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33066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Output</c:v>
          </c:tx>
          <c:marker>
            <c:symbol val="none"/>
          </c:marker>
          <c:val>
            <c:numRef>
              <c:f>'Expectativas Racionales'!$AH$2:$AH$102</c:f>
              <c:numCache>
                <c:formatCode>General</c:formatCode>
                <c:ptCount val="101"/>
                <c:pt idx="0">
                  <c:v>1424.2717305466199</c:v>
                </c:pt>
                <c:pt idx="1">
                  <c:v>1434.7874387846289</c:v>
                </c:pt>
                <c:pt idx="2">
                  <c:v>1433.0884477603247</c:v>
                </c:pt>
                <c:pt idx="3">
                  <c:v>1434.4496873436203</c:v>
                </c:pt>
                <c:pt idx="4">
                  <c:v>1432.4436064438066</c:v>
                </c:pt>
                <c:pt idx="5">
                  <c:v>1425.4167068772308</c:v>
                </c:pt>
                <c:pt idx="6">
                  <c:v>1418.2940380327279</c:v>
                </c:pt>
                <c:pt idx="7">
                  <c:v>1412.7237679813859</c:v>
                </c:pt>
                <c:pt idx="8">
                  <c:v>1407.7049708887566</c:v>
                </c:pt>
                <c:pt idx="9">
                  <c:v>1414.5093686967477</c:v>
                </c:pt>
                <c:pt idx="10">
                  <c:v>1421.7451982966763</c:v>
                </c:pt>
                <c:pt idx="11">
                  <c:v>1422.6188785321226</c:v>
                </c:pt>
                <c:pt idx="12">
                  <c:v>1434.5398887638548</c:v>
                </c:pt>
                <c:pt idx="13">
                  <c:v>1425.4019975583928</c:v>
                </c:pt>
                <c:pt idx="14">
                  <c:v>1432.3723224663074</c:v>
                </c:pt>
                <c:pt idx="15">
                  <c:v>1434.4679309570436</c:v>
                </c:pt>
                <c:pt idx="16">
                  <c:v>1430.8983337048971</c:v>
                </c:pt>
                <c:pt idx="17">
                  <c:v>1431.0855688398233</c:v>
                </c:pt>
                <c:pt idx="18">
                  <c:v>1435.2472306501279</c:v>
                </c:pt>
                <c:pt idx="19">
                  <c:v>1428.9907820949318</c:v>
                </c:pt>
                <c:pt idx="20">
                  <c:v>1423.0297267299729</c:v>
                </c:pt>
                <c:pt idx="21">
                  <c:v>1424.5923167152805</c:v>
                </c:pt>
                <c:pt idx="22">
                  <c:v>1423.0825822629834</c:v>
                </c:pt>
                <c:pt idx="23">
                  <c:v>1417.5979074211255</c:v>
                </c:pt>
                <c:pt idx="24">
                  <c:v>1422.085387647812</c:v>
                </c:pt>
                <c:pt idx="25">
                  <c:v>1418.9732127450393</c:v>
                </c:pt>
                <c:pt idx="26">
                  <c:v>1418.0819243770718</c:v>
                </c:pt>
                <c:pt idx="27">
                  <c:v>1422.6113307714893</c:v>
                </c:pt>
                <c:pt idx="28">
                  <c:v>1419.0281340366621</c:v>
                </c:pt>
                <c:pt idx="29">
                  <c:v>1410.643565874454</c:v>
                </c:pt>
                <c:pt idx="30">
                  <c:v>1409.4566656134623</c:v>
                </c:pt>
                <c:pt idx="31">
                  <c:v>1415.6913444624715</c:v>
                </c:pt>
                <c:pt idx="32">
                  <c:v>1416.9425528172894</c:v>
                </c:pt>
                <c:pt idx="33">
                  <c:v>1417.2144240897189</c:v>
                </c:pt>
                <c:pt idx="34">
                  <c:v>1414.5721933926986</c:v>
                </c:pt>
                <c:pt idx="35">
                  <c:v>1416.6977191785923</c:v>
                </c:pt>
                <c:pt idx="36">
                  <c:v>1424.5193942458113</c:v>
                </c:pt>
                <c:pt idx="37">
                  <c:v>1419.7551677101274</c:v>
                </c:pt>
                <c:pt idx="38">
                  <c:v>1414.4346274211805</c:v>
                </c:pt>
                <c:pt idx="39">
                  <c:v>1426.729250185298</c:v>
                </c:pt>
                <c:pt idx="40">
                  <c:v>1422.765358997611</c:v>
                </c:pt>
                <c:pt idx="41">
                  <c:v>1427.0216088042341</c:v>
                </c:pt>
                <c:pt idx="42">
                  <c:v>1423.8121068723844</c:v>
                </c:pt>
                <c:pt idx="43">
                  <c:v>1430.0391428627463</c:v>
                </c:pt>
                <c:pt idx="44">
                  <c:v>1428.4845640460057</c:v>
                </c:pt>
                <c:pt idx="45">
                  <c:v>1426.8614765281754</c:v>
                </c:pt>
                <c:pt idx="46">
                  <c:v>1421.8042341436574</c:v>
                </c:pt>
                <c:pt idx="47">
                  <c:v>1425.1259988645052</c:v>
                </c:pt>
                <c:pt idx="48">
                  <c:v>1429.209673449976</c:v>
                </c:pt>
                <c:pt idx="49">
                  <c:v>1425.8397855503458</c:v>
                </c:pt>
                <c:pt idx="50">
                  <c:v>1425.4941452888886</c:v>
                </c:pt>
                <c:pt idx="51">
                  <c:v>1421.8991629718762</c:v>
                </c:pt>
                <c:pt idx="52">
                  <c:v>1423.5743404936516</c:v>
                </c:pt>
                <c:pt idx="53">
                  <c:v>1429.8718615166279</c:v>
                </c:pt>
                <c:pt idx="54">
                  <c:v>1437.1173332807043</c:v>
                </c:pt>
                <c:pt idx="55">
                  <c:v>1437.202742807111</c:v>
                </c:pt>
                <c:pt idx="56">
                  <c:v>1437.539453622931</c:v>
                </c:pt>
                <c:pt idx="57">
                  <c:v>1431.0564519542577</c:v>
                </c:pt>
                <c:pt idx="58">
                  <c:v>1431.618819512054</c:v>
                </c:pt>
                <c:pt idx="59">
                  <c:v>1430.1024169467453</c:v>
                </c:pt>
                <c:pt idx="60">
                  <c:v>1423.774849072679</c:v>
                </c:pt>
                <c:pt idx="61">
                  <c:v>1425.3917763863653</c:v>
                </c:pt>
                <c:pt idx="62">
                  <c:v>1423.8030395055305</c:v>
                </c:pt>
                <c:pt idx="63">
                  <c:v>1422.9477574234725</c:v>
                </c:pt>
                <c:pt idx="64">
                  <c:v>1412.6953266940034</c:v>
                </c:pt>
                <c:pt idx="65">
                  <c:v>1413.6363020666311</c:v>
                </c:pt>
                <c:pt idx="66">
                  <c:v>1422.4504269089575</c:v>
                </c:pt>
                <c:pt idx="67">
                  <c:v>1430.9461509177597</c:v>
                </c:pt>
                <c:pt idx="68">
                  <c:v>1431.9142880949664</c:v>
                </c:pt>
                <c:pt idx="69">
                  <c:v>1438.3279333489675</c:v>
                </c:pt>
                <c:pt idx="70">
                  <c:v>1438.9407263690821</c:v>
                </c:pt>
                <c:pt idx="71">
                  <c:v>1435.8640885869745</c:v>
                </c:pt>
                <c:pt idx="72">
                  <c:v>1434.4137670910225</c:v>
                </c:pt>
                <c:pt idx="73">
                  <c:v>1429.7814859718294</c:v>
                </c:pt>
                <c:pt idx="74">
                  <c:v>1430.7523353329589</c:v>
                </c:pt>
                <c:pt idx="75">
                  <c:v>1434.1514643968003</c:v>
                </c:pt>
                <c:pt idx="76">
                  <c:v>1437.8564928750841</c:v>
                </c:pt>
                <c:pt idx="77">
                  <c:v>1440.9220582956596</c:v>
                </c:pt>
                <c:pt idx="78">
                  <c:v>1434.9525885516225</c:v>
                </c:pt>
                <c:pt idx="79">
                  <c:v>1437.6558412156012</c:v>
                </c:pt>
                <c:pt idx="80">
                  <c:v>1427.0535381024551</c:v>
                </c:pt>
                <c:pt idx="81">
                  <c:v>1427.5281805459233</c:v>
                </c:pt>
                <c:pt idx="82">
                  <c:v>1419.2659481069518</c:v>
                </c:pt>
                <c:pt idx="83">
                  <c:v>1419.4359014594361</c:v>
                </c:pt>
                <c:pt idx="84">
                  <c:v>1422.7270281088779</c:v>
                </c:pt>
                <c:pt idx="85">
                  <c:v>1427.3104622319734</c:v>
                </c:pt>
                <c:pt idx="86">
                  <c:v>1422.3734286389308</c:v>
                </c:pt>
                <c:pt idx="87">
                  <c:v>1418.8895471001242</c:v>
                </c:pt>
                <c:pt idx="88">
                  <c:v>1419.0692830840799</c:v>
                </c:pt>
                <c:pt idx="89">
                  <c:v>1412.255282667257</c:v>
                </c:pt>
                <c:pt idx="90">
                  <c:v>1405.7835170681342</c:v>
                </c:pt>
                <c:pt idx="91">
                  <c:v>1407.4629765062377</c:v>
                </c:pt>
                <c:pt idx="92">
                  <c:v>1406.5485839269445</c:v>
                </c:pt>
                <c:pt idx="93">
                  <c:v>1410.737997605233</c:v>
                </c:pt>
                <c:pt idx="94">
                  <c:v>1411.1674411171289</c:v>
                </c:pt>
                <c:pt idx="95">
                  <c:v>1411.744046350007</c:v>
                </c:pt>
                <c:pt idx="96">
                  <c:v>1407.6653386903131</c:v>
                </c:pt>
                <c:pt idx="97">
                  <c:v>1410.9987983801975</c:v>
                </c:pt>
                <c:pt idx="98">
                  <c:v>1405.9516867394811</c:v>
                </c:pt>
                <c:pt idx="99">
                  <c:v>1415.14171943975</c:v>
                </c:pt>
                <c:pt idx="100">
                  <c:v>1420.757935080464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213056"/>
        <c:axId val="285214592"/>
      </c:lineChart>
      <c:catAx>
        <c:axId val="285213056"/>
        <c:scaling>
          <c:orientation val="minMax"/>
        </c:scaling>
        <c:delete val="0"/>
        <c:axPos val="b"/>
        <c:majorTickMark val="out"/>
        <c:minorTickMark val="none"/>
        <c:tickLblPos val="nextTo"/>
        <c:crossAx val="285214592"/>
        <c:crosses val="autoZero"/>
        <c:auto val="1"/>
        <c:lblAlgn val="ctr"/>
        <c:lblOffset val="100"/>
        <c:noMultiLvlLbl val="0"/>
      </c:catAx>
      <c:valAx>
        <c:axId val="285214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52130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28575</xdr:colOff>
      <xdr:row>1</xdr:row>
      <xdr:rowOff>0</xdr:rowOff>
    </xdr:from>
    <xdr:to>
      <xdr:col>43</xdr:col>
      <xdr:colOff>29729</xdr:colOff>
      <xdr:row>6</xdr:row>
      <xdr:rowOff>58882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144029</xdr:colOff>
      <xdr:row>1</xdr:row>
      <xdr:rowOff>28569</xdr:rowOff>
    </xdr:from>
    <xdr:to>
      <xdr:col>49</xdr:col>
      <xdr:colOff>141720</xdr:colOff>
      <xdr:row>6</xdr:row>
      <xdr:rowOff>87451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9525</xdr:colOff>
      <xdr:row>6</xdr:row>
      <xdr:rowOff>230326</xdr:rowOff>
    </xdr:from>
    <xdr:to>
      <xdr:col>43</xdr:col>
      <xdr:colOff>10679</xdr:colOff>
      <xdr:row>11</xdr:row>
      <xdr:rowOff>497026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153554</xdr:colOff>
      <xdr:row>6</xdr:row>
      <xdr:rowOff>230326</xdr:rowOff>
    </xdr:from>
    <xdr:to>
      <xdr:col>49</xdr:col>
      <xdr:colOff>151245</xdr:colOff>
      <xdr:row>11</xdr:row>
      <xdr:rowOff>497026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37</xdr:col>
      <xdr:colOff>0</xdr:colOff>
      <xdr:row>11</xdr:row>
      <xdr:rowOff>582751</xdr:rowOff>
    </xdr:from>
    <xdr:to>
      <xdr:col>43</xdr:col>
      <xdr:colOff>1154</xdr:colOff>
      <xdr:row>20</xdr:row>
      <xdr:rowOff>309412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43</xdr:col>
      <xdr:colOff>163079</xdr:colOff>
      <xdr:row>11</xdr:row>
      <xdr:rowOff>620851</xdr:rowOff>
    </xdr:from>
    <xdr:to>
      <xdr:col>49</xdr:col>
      <xdr:colOff>160770</xdr:colOff>
      <xdr:row>20</xdr:row>
      <xdr:rowOff>347512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0</xdr:colOff>
      <xdr:row>20</xdr:row>
      <xdr:rowOff>480861</xdr:rowOff>
    </xdr:from>
    <xdr:to>
      <xdr:col>43</xdr:col>
      <xdr:colOff>1154</xdr:colOff>
      <xdr:row>34</xdr:row>
      <xdr:rowOff>42712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28575</xdr:colOff>
      <xdr:row>1</xdr:row>
      <xdr:rowOff>0</xdr:rowOff>
    </xdr:from>
    <xdr:to>
      <xdr:col>50</xdr:col>
      <xdr:colOff>29729</xdr:colOff>
      <xdr:row>6</xdr:row>
      <xdr:rowOff>58882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144029</xdr:colOff>
      <xdr:row>1</xdr:row>
      <xdr:rowOff>28569</xdr:rowOff>
    </xdr:from>
    <xdr:to>
      <xdr:col>56</xdr:col>
      <xdr:colOff>141720</xdr:colOff>
      <xdr:row>6</xdr:row>
      <xdr:rowOff>87451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44</xdr:col>
      <xdr:colOff>9525</xdr:colOff>
      <xdr:row>6</xdr:row>
      <xdr:rowOff>230326</xdr:rowOff>
    </xdr:from>
    <xdr:to>
      <xdr:col>50</xdr:col>
      <xdr:colOff>10679</xdr:colOff>
      <xdr:row>11</xdr:row>
      <xdr:rowOff>497026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50</xdr:col>
      <xdr:colOff>153554</xdr:colOff>
      <xdr:row>6</xdr:row>
      <xdr:rowOff>230326</xdr:rowOff>
    </xdr:from>
    <xdr:to>
      <xdr:col>56</xdr:col>
      <xdr:colOff>151245</xdr:colOff>
      <xdr:row>11</xdr:row>
      <xdr:rowOff>497026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44</xdr:col>
      <xdr:colOff>0</xdr:colOff>
      <xdr:row>11</xdr:row>
      <xdr:rowOff>582751</xdr:rowOff>
    </xdr:from>
    <xdr:to>
      <xdr:col>50</xdr:col>
      <xdr:colOff>1154</xdr:colOff>
      <xdr:row>20</xdr:row>
      <xdr:rowOff>309412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50</xdr:col>
      <xdr:colOff>163079</xdr:colOff>
      <xdr:row>11</xdr:row>
      <xdr:rowOff>620851</xdr:rowOff>
    </xdr:from>
    <xdr:to>
      <xdr:col>56</xdr:col>
      <xdr:colOff>160770</xdr:colOff>
      <xdr:row>20</xdr:row>
      <xdr:rowOff>347512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0</xdr:colOff>
      <xdr:row>20</xdr:row>
      <xdr:rowOff>480861</xdr:rowOff>
    </xdr:from>
    <xdr:to>
      <xdr:col>50</xdr:col>
      <xdr:colOff>1154</xdr:colOff>
      <xdr:row>34</xdr:row>
      <xdr:rowOff>42712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</xdr:row>
      <xdr:rowOff>47625</xdr:rowOff>
    </xdr:from>
    <xdr:to>
      <xdr:col>5</xdr:col>
      <xdr:colOff>57150</xdr:colOff>
      <xdr:row>6</xdr:row>
      <xdr:rowOff>104775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371475" y="447675"/>
          <a:ext cx="3495675" cy="838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0</xdr:row>
      <xdr:rowOff>19050</xdr:rowOff>
    </xdr:from>
    <xdr:to>
      <xdr:col>7</xdr:col>
      <xdr:colOff>114300</xdr:colOff>
      <xdr:row>18</xdr:row>
      <xdr:rowOff>66675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33350" y="19050"/>
          <a:ext cx="5314950" cy="3524250"/>
        </a:xfrm>
        <a:prstGeom prst="rect">
          <a:avLst/>
        </a:prstGeom>
        <a:solidFill>
          <a:srgbClr val="B8CCE4">
            <a:alpha val="58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742950</xdr:colOff>
      <xdr:row>11</xdr:row>
      <xdr:rowOff>152400</xdr:rowOff>
    </xdr:from>
    <xdr:to>
      <xdr:col>14</xdr:col>
      <xdr:colOff>38100</xdr:colOff>
      <xdr:row>15</xdr:row>
      <xdr:rowOff>28575</xdr:rowOff>
    </xdr:to>
    <xdr:sp macro="" textlink="">
      <xdr:nvSpPr>
        <xdr:cNvPr id="4" name="Rectangle 7"/>
        <xdr:cNvSpPr>
          <a:spLocks noChangeArrowheads="1"/>
        </xdr:cNvSpPr>
      </xdr:nvSpPr>
      <xdr:spPr bwMode="auto">
        <a:xfrm>
          <a:off x="6838950" y="2295525"/>
          <a:ext cx="3867150" cy="6381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0</xdr:row>
      <xdr:rowOff>38100</xdr:rowOff>
    </xdr:from>
    <xdr:to>
      <xdr:col>15</xdr:col>
      <xdr:colOff>76200</xdr:colOff>
      <xdr:row>16</xdr:row>
      <xdr:rowOff>133350</xdr:rowOff>
    </xdr:to>
    <xdr:sp macro="" textlink="">
      <xdr:nvSpPr>
        <xdr:cNvPr id="5" name="Rectangle 8"/>
        <xdr:cNvSpPr>
          <a:spLocks noChangeArrowheads="1"/>
        </xdr:cNvSpPr>
      </xdr:nvSpPr>
      <xdr:spPr bwMode="auto">
        <a:xfrm>
          <a:off x="6191250" y="38100"/>
          <a:ext cx="5314950" cy="3190875"/>
        </a:xfrm>
        <a:prstGeom prst="rect">
          <a:avLst/>
        </a:prstGeom>
        <a:solidFill>
          <a:srgbClr val="B8CCE4">
            <a:alpha val="58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276225</xdr:colOff>
      <xdr:row>25</xdr:row>
      <xdr:rowOff>57150</xdr:rowOff>
    </xdr:from>
    <xdr:to>
      <xdr:col>6</xdr:col>
      <xdr:colOff>85725</xdr:colOff>
      <xdr:row>28</xdr:row>
      <xdr:rowOff>104775</xdr:rowOff>
    </xdr:to>
    <xdr:sp macro="" textlink="">
      <xdr:nvSpPr>
        <xdr:cNvPr id="6" name="Rectangle 11"/>
        <xdr:cNvSpPr>
          <a:spLocks noChangeArrowheads="1"/>
        </xdr:cNvSpPr>
      </xdr:nvSpPr>
      <xdr:spPr bwMode="auto">
        <a:xfrm>
          <a:off x="3324225" y="4876800"/>
          <a:ext cx="1333500" cy="61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20</xdr:row>
      <xdr:rowOff>95250</xdr:rowOff>
    </xdr:from>
    <xdr:to>
      <xdr:col>11</xdr:col>
      <xdr:colOff>9525</xdr:colOff>
      <xdr:row>39</xdr:row>
      <xdr:rowOff>66675</xdr:rowOff>
    </xdr:to>
    <xdr:sp macro="" textlink="">
      <xdr:nvSpPr>
        <xdr:cNvPr id="7" name="Rectangle 12"/>
        <xdr:cNvSpPr>
          <a:spLocks noChangeArrowheads="1"/>
        </xdr:cNvSpPr>
      </xdr:nvSpPr>
      <xdr:spPr bwMode="auto">
        <a:xfrm>
          <a:off x="3152775" y="3952875"/>
          <a:ext cx="5238750" cy="3600450"/>
        </a:xfrm>
        <a:prstGeom prst="rect">
          <a:avLst/>
        </a:prstGeom>
        <a:solidFill>
          <a:srgbClr val="B8CCE4">
            <a:alpha val="58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685800</xdr:colOff>
      <xdr:row>40</xdr:row>
      <xdr:rowOff>171450</xdr:rowOff>
    </xdr:from>
    <xdr:to>
      <xdr:col>10</xdr:col>
      <xdr:colOff>638175</xdr:colOff>
      <xdr:row>78</xdr:row>
      <xdr:rowOff>95250</xdr:rowOff>
    </xdr:to>
    <xdr:sp macro="" textlink="">
      <xdr:nvSpPr>
        <xdr:cNvPr id="8" name="Rectangle 15"/>
        <xdr:cNvSpPr>
          <a:spLocks noChangeArrowheads="1"/>
        </xdr:cNvSpPr>
      </xdr:nvSpPr>
      <xdr:spPr bwMode="auto">
        <a:xfrm>
          <a:off x="2209800" y="7848600"/>
          <a:ext cx="6048375" cy="7162800"/>
        </a:xfrm>
        <a:prstGeom prst="rect">
          <a:avLst/>
        </a:prstGeom>
        <a:solidFill>
          <a:srgbClr val="B8CCE4">
            <a:alpha val="57001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123825</xdr:colOff>
      <xdr:row>80</xdr:row>
      <xdr:rowOff>104775</xdr:rowOff>
    </xdr:from>
    <xdr:to>
      <xdr:col>8</xdr:col>
      <xdr:colOff>561975</xdr:colOff>
      <xdr:row>115</xdr:row>
      <xdr:rowOff>57150</xdr:rowOff>
    </xdr:to>
    <xdr:pic>
      <xdr:nvPicPr>
        <xdr:cNvPr id="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5401925"/>
          <a:ext cx="6534150" cy="661987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590550</xdr:colOff>
          <xdr:row>0</xdr:row>
          <xdr:rowOff>28575</xdr:rowOff>
        </xdr:from>
        <xdr:to>
          <xdr:col>6</xdr:col>
          <xdr:colOff>542925</xdr:colOff>
          <xdr:row>16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</xdr:row>
          <xdr:rowOff>0</xdr:rowOff>
        </xdr:from>
        <xdr:to>
          <xdr:col>13</xdr:col>
          <xdr:colOff>752475</xdr:colOff>
          <xdr:row>14</xdr:row>
          <xdr:rowOff>114300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400050</xdr:colOff>
          <xdr:row>21</xdr:row>
          <xdr:rowOff>19050</xdr:rowOff>
        </xdr:from>
        <xdr:to>
          <xdr:col>10</xdr:col>
          <xdr:colOff>552450</xdr:colOff>
          <xdr:row>39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9525</xdr:colOff>
      <xdr:row>40</xdr:row>
      <xdr:rowOff>171450</xdr:rowOff>
    </xdr:from>
    <xdr:to>
      <xdr:col>10</xdr:col>
      <xdr:colOff>75525</xdr:colOff>
      <xdr:row>78</xdr:row>
      <xdr:rowOff>37212</xdr:rowOff>
    </xdr:to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95525" y="7848600"/>
          <a:ext cx="5400000" cy="710476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80</xdr:row>
          <xdr:rowOff>114300</xdr:rowOff>
        </xdr:from>
        <xdr:to>
          <xdr:col>17</xdr:col>
          <xdr:colOff>381000</xdr:colOff>
          <xdr:row>114</xdr:row>
          <xdr:rowOff>152400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9</xdr:col>
      <xdr:colOff>38100</xdr:colOff>
      <xdr:row>80</xdr:row>
      <xdr:rowOff>123825</xdr:rowOff>
    </xdr:from>
    <xdr:to>
      <xdr:col>17</xdr:col>
      <xdr:colOff>381000</xdr:colOff>
      <xdr:row>114</xdr:row>
      <xdr:rowOff>161925</xdr:rowOff>
    </xdr:to>
    <xdr:sp macro="" textlink="">
      <xdr:nvSpPr>
        <xdr:cNvPr id="10" name="9 Rectángulo"/>
        <xdr:cNvSpPr/>
      </xdr:nvSpPr>
      <xdr:spPr>
        <a:xfrm>
          <a:off x="6896100" y="15420975"/>
          <a:ext cx="6438900" cy="6515100"/>
        </a:xfrm>
        <a:prstGeom prst="rect">
          <a:avLst/>
        </a:prstGeom>
        <a:solidFill>
          <a:schemeClr val="accent1">
            <a:alpha val="3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w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2"/>
  <sheetViews>
    <sheetView tabSelected="1" workbookViewId="0">
      <selection activeCell="AR29" sqref="AR29"/>
    </sheetView>
  </sheetViews>
  <sheetFormatPr baseColWidth="10" defaultRowHeight="15" x14ac:dyDescent="0.25"/>
  <cols>
    <col min="1" max="1" width="22.85546875" customWidth="1"/>
    <col min="4" max="4" width="21.7109375" customWidth="1"/>
    <col min="7" max="7" width="23.85546875" customWidth="1"/>
  </cols>
  <sheetData>
    <row r="1" spans="1:35" ht="21" x14ac:dyDescent="0.35">
      <c r="A1" s="1" t="s">
        <v>0</v>
      </c>
      <c r="B1" s="2"/>
      <c r="C1" s="2"/>
      <c r="D1" s="9" t="s">
        <v>54</v>
      </c>
      <c r="E1" s="10"/>
      <c r="F1" s="10"/>
      <c r="G1" s="12" t="s">
        <v>69</v>
      </c>
      <c r="H1" s="13"/>
      <c r="I1" s="13"/>
      <c r="J1" s="16" t="s">
        <v>97</v>
      </c>
      <c r="K1" s="16" t="s">
        <v>86</v>
      </c>
      <c r="L1" s="16" t="s">
        <v>86</v>
      </c>
      <c r="M1" s="16" t="s">
        <v>86</v>
      </c>
      <c r="N1" s="16" t="s">
        <v>86</v>
      </c>
      <c r="O1" s="16" t="s">
        <v>87</v>
      </c>
      <c r="P1" s="16" t="s">
        <v>88</v>
      </c>
      <c r="Q1" s="16" t="s">
        <v>89</v>
      </c>
      <c r="R1" s="16" t="s">
        <v>90</v>
      </c>
      <c r="S1" s="16" t="s">
        <v>91</v>
      </c>
      <c r="T1" s="16" t="s">
        <v>92</v>
      </c>
      <c r="U1" s="16" t="s">
        <v>93</v>
      </c>
      <c r="V1" s="16" t="s">
        <v>94</v>
      </c>
      <c r="W1" s="16" t="s">
        <v>95</v>
      </c>
      <c r="X1" s="16" t="s">
        <v>96</v>
      </c>
      <c r="Y1" s="16" t="s">
        <v>98</v>
      </c>
      <c r="Z1" s="16" t="s">
        <v>99</v>
      </c>
      <c r="AA1" s="16" t="s">
        <v>100</v>
      </c>
      <c r="AB1" s="16" t="s">
        <v>101</v>
      </c>
      <c r="AC1" s="16" t="s">
        <v>102</v>
      </c>
      <c r="AD1" s="16" t="s">
        <v>103</v>
      </c>
      <c r="AE1" s="16" t="s">
        <v>104</v>
      </c>
      <c r="AF1" s="16" t="s">
        <v>105</v>
      </c>
      <c r="AG1" s="16" t="s">
        <v>106</v>
      </c>
      <c r="AH1" s="16" t="s">
        <v>107</v>
      </c>
      <c r="AI1" s="16" t="s">
        <v>108</v>
      </c>
    </row>
    <row r="2" spans="1:35" ht="65.25" customHeight="1" x14ac:dyDescent="0.25">
      <c r="A2" s="3" t="s">
        <v>1</v>
      </c>
      <c r="B2" s="4" t="s">
        <v>2</v>
      </c>
      <c r="C2" s="5">
        <v>10000</v>
      </c>
      <c r="D2" s="11" t="s">
        <v>55</v>
      </c>
      <c r="E2" s="11" t="s">
        <v>56</v>
      </c>
      <c r="F2" s="11">
        <f>+C2*((1-C5)*(1-C6)/(C13*C12*C8*(1+C7)))^(1/C5)</f>
        <v>388.4377446945324</v>
      </c>
      <c r="G2" s="14" t="s">
        <v>70</v>
      </c>
      <c r="H2" s="14" t="s">
        <v>71</v>
      </c>
      <c r="I2" s="15">
        <v>0.8</v>
      </c>
      <c r="J2" s="17">
        <v>0</v>
      </c>
      <c r="K2">
        <v>-0.30023215913388412</v>
      </c>
      <c r="L2">
        <v>-1.2776831681549083</v>
      </c>
      <c r="M2">
        <v>0.24425730771326926</v>
      </c>
      <c r="N2">
        <v>1.2764735402015503</v>
      </c>
      <c r="O2" s="17">
        <f>+K2*I$3</f>
        <v>-3.0023215913388412E-5</v>
      </c>
      <c r="P2" s="17">
        <f>+L2*I$5</f>
        <v>-1.2776831681549083E-4</v>
      </c>
      <c r="Q2" s="17">
        <f>+M2*I$7</f>
        <v>4.8851461542653851E-4</v>
      </c>
      <c r="R2" s="17">
        <f>+N2*I$9</f>
        <v>2.5529470804031007E-3</v>
      </c>
      <c r="S2" s="17">
        <v>0</v>
      </c>
      <c r="T2" s="17">
        <f>+F9</f>
        <v>5.0000000000000001E-3</v>
      </c>
      <c r="U2" s="17">
        <f>+LN(C4)</f>
        <v>0</v>
      </c>
      <c r="V2" s="17">
        <f>+LN(F7)</f>
        <v>5.3642959108949109</v>
      </c>
      <c r="W2" s="17">
        <f>+(C$20*(V2-LN(F$7))+S2-C$21*(T2-F$9))/(C$21*C$24)</f>
        <v>0</v>
      </c>
      <c r="X2" s="17">
        <f>-(1/(1-C$5))*(U2-LN(C$4))</f>
        <v>0</v>
      </c>
      <c r="Y2" s="17">
        <v>0</v>
      </c>
      <c r="Z2" s="17">
        <v>0</v>
      </c>
      <c r="AA2" s="17">
        <f>+F$4*EXP(Y2)</f>
        <v>1424.2717305466199</v>
      </c>
      <c r="AB2" s="17">
        <f>+F$6+Z2</f>
        <v>0.02</v>
      </c>
      <c r="AC2" s="17">
        <f>+(AA2/(C$2^C$5*EXP(U2)))^(1/(1-C$5))</f>
        <v>388.43774469453234</v>
      </c>
      <c r="AD2" s="17">
        <f>+(C$3-AC2)/C$3*100</f>
        <v>19.075469855305762</v>
      </c>
      <c r="AE2" s="17">
        <v>0.02</v>
      </c>
      <c r="AF2" s="17">
        <f>+((1+AE2)/(1+AB2))*C$12*C$8*C$4/(1-C$6)</f>
        <v>1</v>
      </c>
      <c r="AG2" s="17">
        <f>+F$8+AE3+C$24*Z2+C$25*Y2</f>
        <v>3.5000000000000003E-2</v>
      </c>
      <c r="AH2" s="17">
        <f>+AG2-AE3</f>
        <v>1.5000000000000003E-2</v>
      </c>
      <c r="AI2" s="17">
        <f>+AG2+T2</f>
        <v>0.04</v>
      </c>
    </row>
    <row r="3" spans="1:35" ht="52.5" customHeight="1" x14ac:dyDescent="0.25">
      <c r="A3" s="3" t="s">
        <v>3</v>
      </c>
      <c r="B3" s="4" t="s">
        <v>4</v>
      </c>
      <c r="C3" s="5">
        <v>480</v>
      </c>
      <c r="D3" s="11" t="s">
        <v>57</v>
      </c>
      <c r="E3" s="11" t="s">
        <v>58</v>
      </c>
      <c r="F3" s="11">
        <f>+(C3-F2)/C3*100</f>
        <v>19.075469855305752</v>
      </c>
      <c r="G3" s="14" t="s">
        <v>72</v>
      </c>
      <c r="H3" s="14" t="s">
        <v>73</v>
      </c>
      <c r="I3" s="15">
        <v>1E-4</v>
      </c>
      <c r="J3" s="17">
        <v>1</v>
      </c>
      <c r="K3">
        <v>1.1983502190560102</v>
      </c>
      <c r="L3">
        <v>1.7331331036984921</v>
      </c>
      <c r="M3">
        <v>-2.1835876395925879</v>
      </c>
      <c r="N3">
        <v>-0.23418124328600243</v>
      </c>
      <c r="O3" s="17">
        <f t="shared" ref="O3:O66" si="0">+K3*I$3</f>
        <v>1.1983502190560102E-4</v>
      </c>
      <c r="P3" s="17">
        <f t="shared" ref="P3:P66" si="1">+L3*I$5</f>
        <v>1.7331331036984921E-4</v>
      </c>
      <c r="Q3" s="17">
        <f t="shared" ref="Q3:Q66" si="2">+M3*I$7</f>
        <v>-4.3671752791851759E-3</v>
      </c>
      <c r="R3" s="17">
        <f t="shared" ref="R3:R66" si="3">+N3*I$9</f>
        <v>-4.6836248657200485E-4</v>
      </c>
      <c r="S3" s="17">
        <f>+I$2*S2+O3</f>
        <v>1.1983502190560102E-4</v>
      </c>
      <c r="T3" s="17">
        <f>+I$4*T2+(1-I$4)*F$9+P3</f>
        <v>5.1733133103698493E-3</v>
      </c>
      <c r="U3" s="17">
        <f>+I$6*U2+(1-I$6)*LN(C$4)+Q3</f>
        <v>-4.3671752791851759E-3</v>
      </c>
      <c r="V3" s="17">
        <f>+(1-I$8)*LN(F$7)+I$8*V2+R3</f>
        <v>5.363827548408338</v>
      </c>
      <c r="W3" s="17">
        <f t="shared" ref="W3:W66" si="4">+(C$20*(V3-LN(F$7))+S3-C$21*(T3-F$9))/(C$21*C$24)</f>
        <v>-3.5477561871938377E-4</v>
      </c>
      <c r="X3" s="17">
        <f t="shared" ref="X3:X66" si="5">-(1/(1-C$5))*(U3-LN(C$4))</f>
        <v>7.2786254653086271E-3</v>
      </c>
      <c r="Y3" s="17">
        <f>+((C$26+C$14*(1-C$27))/(C$26+C$14))*Y2+(1/(C$26+C$14))*(W3-W2-X3+(1-C$27)*X2)</f>
        <v>-2.3487387950855421E-3</v>
      </c>
      <c r="Z3" s="17">
        <f>+((C$26+C$14*(1-C$27))/(C$26+C$14))*Z2+(1/(C$26+C$14))*(C$26*(X3-(1-C$27)*X2)+C$14*(W3-(1-C$27)*W2))</f>
        <v>3.755517272680314E-3</v>
      </c>
      <c r="AA3" s="17">
        <f t="shared" ref="AA3:AA66" si="6">+F$4*EXP(Y3)</f>
        <v>1420.9304137545812</v>
      </c>
      <c r="AB3" s="17">
        <f t="shared" ref="AB3:AB66" si="7">+F$6+Z3</f>
        <v>2.3755517272680313E-2</v>
      </c>
      <c r="AC3" s="17">
        <f t="shared" ref="AC3:AC66" si="8">+(AA3/(C$2^C$5*EXP(U3)))^(1/(1-C$5))</f>
        <v>389.74667331066382</v>
      </c>
      <c r="AD3" s="17">
        <f t="shared" ref="AD3:AD66" si="9">+(C$3-AC3)/C$3*100</f>
        <v>18.802776393611705</v>
      </c>
      <c r="AE3" s="17">
        <f>+C$27*AB2+(1-C$27)*AE2</f>
        <v>0.02</v>
      </c>
      <c r="AF3" s="17">
        <f t="shared" ref="AF3:AF66" si="10">+((1+AE3)/(1+AB3))*C$12*C$8*C$4/(1-C$6)</f>
        <v>0.99633162682953358</v>
      </c>
      <c r="AG3" s="17">
        <f t="shared" ref="AG3:AG66" si="11">+F$8+AE4+C$24*Z3+C$25*Y3</f>
        <v>3.8942676936450191E-2</v>
      </c>
      <c r="AH3" s="17">
        <f t="shared" ref="AH3:AH66" si="12">+AG3-AE4</f>
        <v>1.7064918300110032E-2</v>
      </c>
      <c r="AI3" s="17">
        <f t="shared" ref="AI3:AI66" si="13">+AG3+T3</f>
        <v>4.4115990246820037E-2</v>
      </c>
    </row>
    <row r="4" spans="1:35" ht="46.5" customHeight="1" x14ac:dyDescent="0.25">
      <c r="A4" s="3" t="s">
        <v>5</v>
      </c>
      <c r="B4" s="4" t="s">
        <v>6</v>
      </c>
      <c r="C4" s="5">
        <v>1</v>
      </c>
      <c r="D4" s="11" t="s">
        <v>59</v>
      </c>
      <c r="E4" s="11" t="s">
        <v>60</v>
      </c>
      <c r="F4" s="11">
        <f>+C2^C5*C4*F2^(1-C5)</f>
        <v>1424.2717305466199</v>
      </c>
      <c r="G4" s="14" t="s">
        <v>74</v>
      </c>
      <c r="H4" s="14" t="s">
        <v>75</v>
      </c>
      <c r="I4" s="15">
        <v>0.8</v>
      </c>
      <c r="J4" s="17">
        <v>2</v>
      </c>
      <c r="K4">
        <v>1.0950225259875879</v>
      </c>
      <c r="L4">
        <v>-1.0867006494663656</v>
      </c>
      <c r="M4">
        <v>-0.69020416049170308</v>
      </c>
      <c r="N4">
        <v>-1.6904323274502531</v>
      </c>
      <c r="O4" s="17">
        <f t="shared" si="0"/>
        <v>1.0950225259875879E-4</v>
      </c>
      <c r="P4" s="17">
        <f t="shared" si="1"/>
        <v>-1.0867006494663656E-4</v>
      </c>
      <c r="Q4" s="17">
        <f t="shared" si="2"/>
        <v>-1.3804083209834062E-3</v>
      </c>
      <c r="R4" s="17">
        <f t="shared" si="3"/>
        <v>-3.3808646549005061E-3</v>
      </c>
      <c r="S4" s="17">
        <f t="shared" ref="S4:S67" si="14">+I$2*S3+O4</f>
        <v>2.0537027012323961E-4</v>
      </c>
      <c r="T4" s="17">
        <f t="shared" ref="T4:T67" si="15">+I$4*T3+(1-I$4)*F$9+P4</f>
        <v>5.0299805833492429E-3</v>
      </c>
      <c r="U4" s="17">
        <f t="shared" ref="U4:U67" si="16">+I$6*U3+(1-I$6)*LN(C$4)+Q4</f>
        <v>-5.3108660722500645E-3</v>
      </c>
      <c r="V4" s="17">
        <f t="shared" ref="V4:V67" si="17">+(1-I$8)*LN(F$7)+I$8*V3+R4</f>
        <v>5.3605403562507519</v>
      </c>
      <c r="W4" s="17">
        <f t="shared" si="4"/>
        <v>-2.0895055006466415E-3</v>
      </c>
      <c r="X4" s="17">
        <f t="shared" si="5"/>
        <v>8.8514434537501074E-3</v>
      </c>
      <c r="Y4" s="17">
        <f t="shared" ref="Y4:Y67" si="18">+((C$26+C$14*(1-C$27))/(C$26+C$14))*Y3+(1/(C$26+C$14))*(W4-W3-X4+(1-C$27)*X3)</f>
        <v>-3.9442177202267401E-3</v>
      </c>
      <c r="Z4" s="17">
        <f t="shared" ref="Z4:Z67" si="19">+((C$26+C$14*(1-C$27))/(C$26+C$14))*Z3+(1/(C$26+C$14))*(C$26*(X4-(1-C$27)*X3)+C$14*(W4-(1-C$27)*W3))</f>
        <v>4.812875509750153E-3</v>
      </c>
      <c r="AA4" s="17">
        <f t="shared" si="6"/>
        <v>1418.665156790744</v>
      </c>
      <c r="AB4" s="17">
        <f t="shared" si="7"/>
        <v>2.4812875509750153E-2</v>
      </c>
      <c r="AC4" s="17">
        <f t="shared" si="8"/>
        <v>389.32351609935046</v>
      </c>
      <c r="AD4" s="17">
        <f t="shared" si="9"/>
        <v>18.890934145968654</v>
      </c>
      <c r="AE4" s="17">
        <f t="shared" ref="AE4:AE67" si="20">+C$27*AB3+(1-C$27)*AE3</f>
        <v>2.1877758636340158E-2</v>
      </c>
      <c r="AF4" s="17">
        <f t="shared" si="10"/>
        <v>0.99713594848039944</v>
      </c>
      <c r="AG4" s="17">
        <f t="shared" si="11"/>
        <v>4.0617930392754582E-2</v>
      </c>
      <c r="AH4" s="17">
        <f t="shared" si="12"/>
        <v>1.7272613319709425E-2</v>
      </c>
      <c r="AI4" s="17">
        <f t="shared" si="13"/>
        <v>4.5647910976103823E-2</v>
      </c>
    </row>
    <row r="5" spans="1:35" ht="63.75" customHeight="1" x14ac:dyDescent="0.25">
      <c r="A5" s="3" t="s">
        <v>52</v>
      </c>
      <c r="B5" s="4" t="s">
        <v>7</v>
      </c>
      <c r="C5" s="5">
        <v>0.4</v>
      </c>
      <c r="D5" s="11" t="s">
        <v>61</v>
      </c>
      <c r="E5" s="11" t="s">
        <v>62</v>
      </c>
      <c r="F5" s="11">
        <f>+C12*C8*C4*(1/(1-C6))</f>
        <v>1</v>
      </c>
      <c r="G5" s="14" t="s">
        <v>76</v>
      </c>
      <c r="H5" s="14" t="s">
        <v>77</v>
      </c>
      <c r="I5" s="15">
        <v>1E-4</v>
      </c>
      <c r="J5" s="17">
        <v>3</v>
      </c>
      <c r="K5">
        <v>-1.8469108908902854</v>
      </c>
      <c r="L5">
        <v>-0.97762949735624716</v>
      </c>
      <c r="M5">
        <v>-0.77350705396384001</v>
      </c>
      <c r="N5">
        <v>-2.1179312170716003</v>
      </c>
      <c r="O5" s="17">
        <f t="shared" si="0"/>
        <v>-1.8469108908902854E-4</v>
      </c>
      <c r="P5" s="17">
        <f t="shared" si="1"/>
        <v>-9.7762949735624716E-5</v>
      </c>
      <c r="Q5" s="17">
        <f t="shared" si="2"/>
        <v>-1.54701410792768E-3</v>
      </c>
      <c r="R5" s="17">
        <f t="shared" si="3"/>
        <v>-4.2358624341432005E-3</v>
      </c>
      <c r="S5" s="17">
        <f t="shared" si="14"/>
        <v>-2.0394872990436852E-5</v>
      </c>
      <c r="T5" s="17">
        <f t="shared" si="15"/>
        <v>4.9262215169437696E-3</v>
      </c>
      <c r="U5" s="17">
        <f t="shared" si="16"/>
        <v>-6.326793572952738E-3</v>
      </c>
      <c r="V5" s="17">
        <f t="shared" si="17"/>
        <v>5.3570556047454403</v>
      </c>
      <c r="W5" s="17">
        <f t="shared" si="4"/>
        <v>-4.3842783661906526E-3</v>
      </c>
      <c r="X5" s="17">
        <f t="shared" si="5"/>
        <v>1.0544655954921231E-2</v>
      </c>
      <c r="Y5" s="17">
        <f t="shared" si="18"/>
        <v>-5.6228465828175502E-3</v>
      </c>
      <c r="Z5" s="17">
        <f t="shared" si="19"/>
        <v>5.455703153740059E-3</v>
      </c>
      <c r="AA5" s="17">
        <f t="shared" si="6"/>
        <v>1416.2857421479762</v>
      </c>
      <c r="AB5" s="17">
        <f t="shared" si="7"/>
        <v>2.5455703153740059E-2</v>
      </c>
      <c r="AC5" s="17">
        <f t="shared" si="8"/>
        <v>388.89374477751812</v>
      </c>
      <c r="AD5" s="17">
        <f t="shared" si="9"/>
        <v>18.980469838017058</v>
      </c>
      <c r="AE5" s="17">
        <f t="shared" si="20"/>
        <v>2.3345317073045158E-2</v>
      </c>
      <c r="AF5" s="17">
        <f t="shared" si="10"/>
        <v>0.99794200171279501</v>
      </c>
      <c r="AG5" s="17">
        <f t="shared" si="11"/>
        <v>4.1515934003257635E-2</v>
      </c>
      <c r="AH5" s="17">
        <f t="shared" si="12"/>
        <v>1.7115423889865027E-2</v>
      </c>
      <c r="AI5" s="17">
        <f t="shared" si="13"/>
        <v>4.6442155520201402E-2</v>
      </c>
    </row>
    <row r="6" spans="1:35" ht="69" customHeight="1" x14ac:dyDescent="0.25">
      <c r="A6" s="3" t="s">
        <v>8</v>
      </c>
      <c r="B6" s="4" t="s">
        <v>9</v>
      </c>
      <c r="C6" s="5">
        <v>0.2</v>
      </c>
      <c r="D6" s="11" t="s">
        <v>63</v>
      </c>
      <c r="E6" s="11" t="s">
        <v>64</v>
      </c>
      <c r="F6" s="11">
        <v>0.02</v>
      </c>
      <c r="G6" s="14" t="s">
        <v>78</v>
      </c>
      <c r="H6" s="14" t="s">
        <v>79</v>
      </c>
      <c r="I6" s="15">
        <v>0.9</v>
      </c>
      <c r="J6" s="17">
        <v>4</v>
      </c>
      <c r="K6">
        <v>-0.56792487157508731</v>
      </c>
      <c r="L6">
        <v>-0.40404756873613223</v>
      </c>
      <c r="M6">
        <v>0.1348530531686265</v>
      </c>
      <c r="N6">
        <v>-0.36549295145960059</v>
      </c>
      <c r="O6" s="17">
        <f t="shared" si="0"/>
        <v>-5.6792487157508731E-5</v>
      </c>
      <c r="P6" s="17">
        <f t="shared" si="1"/>
        <v>-4.0404756873613223E-5</v>
      </c>
      <c r="Q6" s="17">
        <f t="shared" si="2"/>
        <v>2.69706106337253E-4</v>
      </c>
      <c r="R6" s="17">
        <f t="shared" si="3"/>
        <v>-7.3098590291920118E-4</v>
      </c>
      <c r="S6" s="17">
        <f t="shared" si="14"/>
        <v>-7.3108385549858212E-5</v>
      </c>
      <c r="T6" s="17">
        <f t="shared" si="15"/>
        <v>4.9005724566814025E-3</v>
      </c>
      <c r="U6" s="17">
        <f t="shared" si="16"/>
        <v>-5.4244081093202112E-3</v>
      </c>
      <c r="V6" s="17">
        <f t="shared" si="17"/>
        <v>5.357772680072415</v>
      </c>
      <c r="W6" s="17">
        <f t="shared" si="4"/>
        <v>-3.9772839354709436E-3</v>
      </c>
      <c r="X6" s="17">
        <f t="shared" si="5"/>
        <v>9.0406801822003526E-3</v>
      </c>
      <c r="Y6" s="17">
        <f t="shared" si="18"/>
        <v>-5.3595305326350467E-3</v>
      </c>
      <c r="Z6" s="17">
        <f t="shared" si="19"/>
        <v>5.4018944966403876E-3</v>
      </c>
      <c r="AA6" s="17">
        <f t="shared" si="6"/>
        <v>1416.6587220191664</v>
      </c>
      <c r="AB6" s="17">
        <f t="shared" si="7"/>
        <v>2.540189449664039E-2</v>
      </c>
      <c r="AC6" s="17">
        <f t="shared" si="8"/>
        <v>388.47974846469197</v>
      </c>
      <c r="AD6" s="17">
        <f t="shared" si="9"/>
        <v>19.066719069855839</v>
      </c>
      <c r="AE6" s="17">
        <f t="shared" si="20"/>
        <v>2.4400510113392608E-2</v>
      </c>
      <c r="AF6" s="17">
        <f t="shared" si="10"/>
        <v>0.99902342253449872</v>
      </c>
      <c r="AG6" s="17">
        <f t="shared" si="11"/>
        <v>4.2078905689274783E-2</v>
      </c>
      <c r="AH6" s="17">
        <f t="shared" si="12"/>
        <v>1.7177703384258284E-2</v>
      </c>
      <c r="AI6" s="17">
        <f t="shared" si="13"/>
        <v>4.6979478145956183E-2</v>
      </c>
    </row>
    <row r="7" spans="1:35" ht="52.5" customHeight="1" x14ac:dyDescent="0.25">
      <c r="A7" s="3" t="s">
        <v>10</v>
      </c>
      <c r="B7" s="4" t="s">
        <v>11</v>
      </c>
      <c r="C7" s="5">
        <v>0.1</v>
      </c>
      <c r="D7" s="11" t="s">
        <v>65</v>
      </c>
      <c r="E7" s="11" t="s">
        <v>66</v>
      </c>
      <c r="F7" s="11">
        <f>+C19*F4</f>
        <v>213.64075958199297</v>
      </c>
      <c r="G7" s="14" t="s">
        <v>80</v>
      </c>
      <c r="H7" s="14" t="s">
        <v>81</v>
      </c>
      <c r="I7" s="15">
        <v>2E-3</v>
      </c>
      <c r="J7" s="17">
        <v>5</v>
      </c>
      <c r="K7">
        <v>-0.32699063012842089</v>
      </c>
      <c r="L7">
        <v>-0.37024051380285528</v>
      </c>
      <c r="M7">
        <v>1.3426415534922853</v>
      </c>
      <c r="N7">
        <v>-8.5284455053624697E-2</v>
      </c>
      <c r="O7" s="17">
        <f t="shared" si="0"/>
        <v>-3.2699063012842089E-5</v>
      </c>
      <c r="P7" s="17">
        <f t="shared" si="1"/>
        <v>-3.7024051380285528E-5</v>
      </c>
      <c r="Q7" s="17">
        <f t="shared" si="2"/>
        <v>2.6852831069845706E-3</v>
      </c>
      <c r="R7" s="17">
        <f t="shared" si="3"/>
        <v>-1.7056891010724939E-4</v>
      </c>
      <c r="S7" s="17">
        <f t="shared" si="14"/>
        <v>-9.1185771452728659E-5</v>
      </c>
      <c r="T7" s="17">
        <f t="shared" si="15"/>
        <v>4.8834339139648365E-3</v>
      </c>
      <c r="U7" s="17">
        <f t="shared" si="16"/>
        <v>-2.1966841914036195E-3</v>
      </c>
      <c r="V7" s="17">
        <f t="shared" si="17"/>
        <v>5.3589067573268068</v>
      </c>
      <c r="W7" s="17">
        <f t="shared" si="4"/>
        <v>-3.281278849458902E-3</v>
      </c>
      <c r="X7" s="17">
        <f t="shared" si="5"/>
        <v>3.6611403190060328E-3</v>
      </c>
      <c r="Y7" s="17">
        <f t="shared" si="18"/>
        <v>-3.6441912226096709E-3</v>
      </c>
      <c r="Z7" s="17">
        <f t="shared" si="19"/>
        <v>3.0960557901080219E-3</v>
      </c>
      <c r="AA7" s="17">
        <f t="shared" si="6"/>
        <v>1419.0908577866235</v>
      </c>
      <c r="AB7" s="17">
        <f t="shared" si="7"/>
        <v>2.3096055790108021E-2</v>
      </c>
      <c r="AC7" s="17">
        <f t="shared" si="8"/>
        <v>387.50176357016329</v>
      </c>
      <c r="AD7" s="17">
        <f t="shared" si="9"/>
        <v>19.27046592288265</v>
      </c>
      <c r="AE7" s="17">
        <f t="shared" si="20"/>
        <v>2.4901202305016499E-2</v>
      </c>
      <c r="AF7" s="17">
        <f t="shared" si="10"/>
        <v>1.0017643959281168</v>
      </c>
      <c r="AG7" s="17">
        <f t="shared" si="11"/>
        <v>4.001779719060481E-2</v>
      </c>
      <c r="AH7" s="17">
        <f t="shared" si="12"/>
        <v>1.601916814304255E-2</v>
      </c>
      <c r="AI7" s="17">
        <f t="shared" si="13"/>
        <v>4.4901231104569644E-2</v>
      </c>
    </row>
    <row r="8" spans="1:35" ht="72.75" customHeight="1" x14ac:dyDescent="0.25">
      <c r="A8" s="3" t="s">
        <v>12</v>
      </c>
      <c r="B8" s="4" t="s">
        <v>13</v>
      </c>
      <c r="C8" s="5">
        <v>0.4</v>
      </c>
      <c r="D8" s="11" t="s">
        <v>67</v>
      </c>
      <c r="E8" s="11" t="s">
        <v>68</v>
      </c>
      <c r="F8" s="11">
        <f>+C23-C22</f>
        <v>1.4999999999999999E-2</v>
      </c>
      <c r="G8" s="14" t="s">
        <v>82</v>
      </c>
      <c r="H8" s="14" t="s">
        <v>83</v>
      </c>
      <c r="I8" s="15">
        <v>0.8</v>
      </c>
      <c r="J8" s="17">
        <v>6</v>
      </c>
      <c r="K8">
        <v>-0.18615764929563738</v>
      </c>
      <c r="L8">
        <v>-0.51320739657967351</v>
      </c>
      <c r="M8">
        <v>1.9722119759535417</v>
      </c>
      <c r="N8">
        <v>0.86567297330475412</v>
      </c>
      <c r="O8" s="17">
        <f t="shared" si="0"/>
        <v>-1.8615764929563738E-5</v>
      </c>
      <c r="P8" s="17">
        <f t="shared" si="1"/>
        <v>-5.1320739657967351E-5</v>
      </c>
      <c r="Q8" s="17">
        <f t="shared" si="2"/>
        <v>3.9444239519070834E-3</v>
      </c>
      <c r="R8" s="17">
        <f t="shared" si="3"/>
        <v>1.7313459466095082E-3</v>
      </c>
      <c r="S8" s="17">
        <f t="shared" si="14"/>
        <v>-9.1564382091746663E-5</v>
      </c>
      <c r="T8" s="17">
        <f t="shared" si="15"/>
        <v>4.8554263915139024E-3</v>
      </c>
      <c r="U8" s="17">
        <f t="shared" si="16"/>
        <v>1.9674081796438258E-3</v>
      </c>
      <c r="V8" s="17">
        <f t="shared" si="17"/>
        <v>5.3617159339870373</v>
      </c>
      <c r="W8" s="17">
        <f t="shared" si="4"/>
        <v>-1.5197898447982042E-3</v>
      </c>
      <c r="X8" s="17">
        <f t="shared" si="5"/>
        <v>-3.2790136327397099E-3</v>
      </c>
      <c r="Y8" s="17">
        <f t="shared" si="18"/>
        <v>-6.8904777219100074E-4</v>
      </c>
      <c r="Z8" s="17">
        <f t="shared" si="19"/>
        <v>-3.1395624346395277E-4</v>
      </c>
      <c r="AA8" s="17">
        <f t="shared" si="6"/>
        <v>1423.2906773187785</v>
      </c>
      <c r="AB8" s="17">
        <f t="shared" si="7"/>
        <v>1.9686043756536049E-2</v>
      </c>
      <c r="AC8" s="17">
        <f t="shared" si="8"/>
        <v>386.72176658313464</v>
      </c>
      <c r="AD8" s="17">
        <f t="shared" si="9"/>
        <v>19.432965295180285</v>
      </c>
      <c r="AE8" s="17">
        <f t="shared" si="20"/>
        <v>2.399862904756226E-2</v>
      </c>
      <c r="AF8" s="17">
        <f t="shared" si="10"/>
        <v>1.0042293265828555</v>
      </c>
      <c r="AG8" s="17">
        <f t="shared" si="11"/>
        <v>3.6315552298401596E-2</v>
      </c>
      <c r="AH8" s="17">
        <f t="shared" si="12"/>
        <v>1.4473215896352441E-2</v>
      </c>
      <c r="AI8" s="17">
        <f t="shared" si="13"/>
        <v>4.1170978689915497E-2</v>
      </c>
    </row>
    <row r="9" spans="1:35" ht="78" customHeight="1" x14ac:dyDescent="0.25">
      <c r="A9" s="3" t="s">
        <v>47</v>
      </c>
      <c r="B9" s="4" t="s">
        <v>14</v>
      </c>
      <c r="C9" s="5">
        <v>2</v>
      </c>
      <c r="D9" s="11" t="s">
        <v>34</v>
      </c>
      <c r="E9" s="11" t="s">
        <v>35</v>
      </c>
      <c r="F9" s="11">
        <v>5.0000000000000001E-3</v>
      </c>
      <c r="G9" s="14" t="s">
        <v>84</v>
      </c>
      <c r="H9" s="14" t="s">
        <v>85</v>
      </c>
      <c r="I9" s="15">
        <v>2E-3</v>
      </c>
      <c r="J9" s="17">
        <v>7</v>
      </c>
      <c r="K9">
        <v>2.3756547307129949</v>
      </c>
      <c r="L9">
        <v>-0.65490667111589573</v>
      </c>
      <c r="M9">
        <v>1.6614558262517676</v>
      </c>
      <c r="N9">
        <v>-1.6123976820381358</v>
      </c>
      <c r="O9" s="17">
        <f t="shared" si="0"/>
        <v>2.3756547307129949E-4</v>
      </c>
      <c r="P9" s="17">
        <f t="shared" si="1"/>
        <v>-6.5490667111589573E-5</v>
      </c>
      <c r="Q9" s="17">
        <f t="shared" si="2"/>
        <v>3.3229116525035352E-3</v>
      </c>
      <c r="R9" s="17">
        <f t="shared" si="3"/>
        <v>-3.2247953640762717E-3</v>
      </c>
      <c r="S9" s="17">
        <f t="shared" si="14"/>
        <v>1.6431396739790215E-4</v>
      </c>
      <c r="T9" s="17">
        <f t="shared" si="15"/>
        <v>4.8188504460995327E-3</v>
      </c>
      <c r="U9" s="17">
        <f t="shared" si="16"/>
        <v>5.0935790141829786E-3</v>
      </c>
      <c r="V9" s="17">
        <f t="shared" si="17"/>
        <v>5.3590071340045355</v>
      </c>
      <c r="W9" s="17">
        <f t="shared" si="4"/>
        <v>-2.8194678670503924E-3</v>
      </c>
      <c r="X9" s="17">
        <f t="shared" si="5"/>
        <v>-8.4892983569716321E-3</v>
      </c>
      <c r="Y9" s="17">
        <f t="shared" si="18"/>
        <v>1.1776904885760268E-3</v>
      </c>
      <c r="Z9" s="17">
        <f t="shared" si="19"/>
        <v>-4.8804262220584387E-3</v>
      </c>
      <c r="AA9" s="17">
        <f t="shared" si="6"/>
        <v>1425.950069905</v>
      </c>
      <c r="AB9" s="17">
        <f t="shared" si="7"/>
        <v>1.5119573777941563E-2</v>
      </c>
      <c r="AC9" s="17">
        <f t="shared" si="8"/>
        <v>385.91086795795451</v>
      </c>
      <c r="AD9" s="17">
        <f t="shared" si="9"/>
        <v>19.601902508759476</v>
      </c>
      <c r="AE9" s="17">
        <f t="shared" si="20"/>
        <v>2.1842336402049155E-2</v>
      </c>
      <c r="AF9" s="17">
        <f t="shared" si="10"/>
        <v>1.0066226312621358</v>
      </c>
      <c r="AG9" s="17">
        <f t="shared" si="11"/>
        <v>3.0047690307779019E-2</v>
      </c>
      <c r="AH9" s="17">
        <f t="shared" si="12"/>
        <v>1.1566735217783661E-2</v>
      </c>
      <c r="AI9" s="17">
        <f t="shared" si="13"/>
        <v>3.4866540753878551E-2</v>
      </c>
    </row>
    <row r="10" spans="1:35" ht="30" x14ac:dyDescent="0.25">
      <c r="A10" s="3" t="s">
        <v>48</v>
      </c>
      <c r="B10" s="4" t="s">
        <v>49</v>
      </c>
      <c r="C10" s="5">
        <v>0.2</v>
      </c>
      <c r="D10" s="11" t="s">
        <v>36</v>
      </c>
      <c r="E10" s="11" t="s">
        <v>37</v>
      </c>
      <c r="F10" s="11">
        <f>+F8+F9</f>
        <v>0.02</v>
      </c>
      <c r="J10" s="17">
        <v>8</v>
      </c>
      <c r="K10">
        <v>0.53894837037660182</v>
      </c>
      <c r="L10">
        <v>0.90219145931769162</v>
      </c>
      <c r="M10">
        <v>1.9189155864296481</v>
      </c>
      <c r="N10">
        <v>-8.4517068899003789E-2</v>
      </c>
      <c r="O10" s="17">
        <f t="shared" si="0"/>
        <v>5.3894837037660182E-5</v>
      </c>
      <c r="P10" s="17">
        <f t="shared" si="1"/>
        <v>9.0219145931769162E-5</v>
      </c>
      <c r="Q10" s="17">
        <f t="shared" si="2"/>
        <v>3.8378311728592962E-3</v>
      </c>
      <c r="R10" s="17">
        <f t="shared" si="3"/>
        <v>-1.6903413779800758E-4</v>
      </c>
      <c r="S10" s="17">
        <f t="shared" si="14"/>
        <v>1.8534601095598191E-4</v>
      </c>
      <c r="T10" s="17">
        <f t="shared" si="15"/>
        <v>4.9452995028113952E-3</v>
      </c>
      <c r="U10" s="17">
        <f t="shared" si="16"/>
        <v>8.4220522856239769E-3</v>
      </c>
      <c r="V10" s="17">
        <f t="shared" si="17"/>
        <v>5.3598958552448117</v>
      </c>
      <c r="W10" s="17">
        <f t="shared" si="4"/>
        <v>-2.4048941087326803E-3</v>
      </c>
      <c r="X10" s="17">
        <f t="shared" si="5"/>
        <v>-1.4036753809373295E-2</v>
      </c>
      <c r="Y10" s="17">
        <f t="shared" si="18"/>
        <v>4.0464321878908487E-3</v>
      </c>
      <c r="Z10" s="17">
        <f t="shared" si="19"/>
        <v>-9.4861504375416648E-3</v>
      </c>
      <c r="AA10" s="17">
        <f t="shared" si="6"/>
        <v>1430.0466255021656</v>
      </c>
      <c r="AB10" s="17">
        <f t="shared" si="7"/>
        <v>1.0513849562458336E-2</v>
      </c>
      <c r="AC10" s="17">
        <f t="shared" si="8"/>
        <v>385.61528886157288</v>
      </c>
      <c r="AD10" s="17">
        <f t="shared" si="9"/>
        <v>19.663481487172316</v>
      </c>
      <c r="AE10" s="17">
        <f t="shared" si="20"/>
        <v>1.8480955089995359E-2</v>
      </c>
      <c r="AF10" s="17">
        <f t="shared" si="10"/>
        <v>1.00788421210752</v>
      </c>
      <c r="AG10" s="17">
        <f t="shared" si="11"/>
        <v>2.3527054851349854E-2</v>
      </c>
      <c r="AH10" s="17">
        <f t="shared" si="12"/>
        <v>9.0296525251230067E-3</v>
      </c>
      <c r="AI10" s="17">
        <f t="shared" si="13"/>
        <v>2.8472354354161247E-2</v>
      </c>
    </row>
    <row r="11" spans="1:35" ht="105" customHeight="1" x14ac:dyDescent="0.25">
      <c r="A11" s="3" t="s">
        <v>51</v>
      </c>
      <c r="B11" s="4" t="s">
        <v>50</v>
      </c>
      <c r="C11" s="5">
        <v>0.4</v>
      </c>
      <c r="D11" s="11" t="s">
        <v>38</v>
      </c>
      <c r="E11" s="11" t="s">
        <v>39</v>
      </c>
      <c r="F11" s="11">
        <v>0.8</v>
      </c>
      <c r="J11" s="17">
        <v>9</v>
      </c>
      <c r="K11">
        <v>-0.52379505177668761</v>
      </c>
      <c r="L11">
        <v>0.67513838075683452</v>
      </c>
      <c r="M11">
        <v>-0.38132384361233562</v>
      </c>
      <c r="N11">
        <v>0.75761136031360365</v>
      </c>
      <c r="O11" s="17">
        <f t="shared" si="0"/>
        <v>-5.2379505177668761E-5</v>
      </c>
      <c r="P11" s="17">
        <f t="shared" si="1"/>
        <v>6.7513838075683452E-5</v>
      </c>
      <c r="Q11" s="17">
        <f t="shared" si="2"/>
        <v>-7.6264768722467124E-4</v>
      </c>
      <c r="R11" s="17">
        <f t="shared" si="3"/>
        <v>1.5152227206272073E-3</v>
      </c>
      <c r="S11" s="17">
        <f t="shared" si="14"/>
        <v>9.589730358711677E-5</v>
      </c>
      <c r="T11" s="17">
        <f t="shared" si="15"/>
        <v>5.0237534403247998E-3</v>
      </c>
      <c r="U11" s="17">
        <f t="shared" si="16"/>
        <v>6.817199369836908E-3</v>
      </c>
      <c r="V11" s="17">
        <f t="shared" si="17"/>
        <v>5.3622910890954589</v>
      </c>
      <c r="W11" s="17">
        <f t="shared" si="4"/>
        <v>-1.1422925886179678E-3</v>
      </c>
      <c r="X11" s="17">
        <f t="shared" si="5"/>
        <v>-1.136199894972818E-2</v>
      </c>
      <c r="Y11" s="17">
        <f t="shared" si="18"/>
        <v>4.8376320107333427E-3</v>
      </c>
      <c r="Z11" s="17">
        <f t="shared" si="19"/>
        <v>-9.6081486074013171E-3</v>
      </c>
      <c r="AA11" s="17">
        <f t="shared" si="6"/>
        <v>1431.1785258595532</v>
      </c>
      <c r="AB11" s="17">
        <f t="shared" si="7"/>
        <v>1.0391851392598683E-2</v>
      </c>
      <c r="AC11" s="17">
        <f t="shared" si="8"/>
        <v>387.15829202334731</v>
      </c>
      <c r="AD11" s="17">
        <f t="shared" si="9"/>
        <v>19.342022495135978</v>
      </c>
      <c r="AE11" s="17">
        <f t="shared" si="20"/>
        <v>1.4497402326226847E-2</v>
      </c>
      <c r="AF11" s="17">
        <f t="shared" si="10"/>
        <v>1.0040633254592952</v>
      </c>
      <c r="AG11" s="17">
        <f t="shared" si="11"/>
        <v>2.1693160777785044E-2</v>
      </c>
      <c r="AH11" s="17">
        <f t="shared" si="12"/>
        <v>9.248533918372279E-3</v>
      </c>
      <c r="AI11" s="17">
        <f t="shared" si="13"/>
        <v>2.6716914218109844E-2</v>
      </c>
    </row>
    <row r="12" spans="1:35" ht="88.5" customHeight="1" x14ac:dyDescent="0.25">
      <c r="A12" s="3" t="s">
        <v>15</v>
      </c>
      <c r="B12" s="4" t="s">
        <v>16</v>
      </c>
      <c r="C12" s="5">
        <f>+C11/(C11-C10)</f>
        <v>2</v>
      </c>
      <c r="D12" s="11" t="s">
        <v>40</v>
      </c>
      <c r="E12" s="11" t="s">
        <v>41</v>
      </c>
      <c r="F12" s="11">
        <v>0.4</v>
      </c>
      <c r="J12" s="17">
        <v>10</v>
      </c>
      <c r="K12">
        <v>-1.4441866369452327</v>
      </c>
      <c r="L12">
        <v>-0.84723751569981687</v>
      </c>
      <c r="M12">
        <v>-1.5215709936455823</v>
      </c>
      <c r="N12">
        <v>-0.36287701732362621</v>
      </c>
      <c r="O12" s="17">
        <f t="shared" si="0"/>
        <v>-1.4441866369452327E-4</v>
      </c>
      <c r="P12" s="17">
        <f t="shared" si="1"/>
        <v>-8.4723751569981687E-5</v>
      </c>
      <c r="Q12" s="17">
        <f t="shared" si="2"/>
        <v>-3.0431419872911647E-3</v>
      </c>
      <c r="R12" s="17">
        <f t="shared" si="3"/>
        <v>-7.2575403464725241E-4</v>
      </c>
      <c r="S12" s="17">
        <f t="shared" si="14"/>
        <v>-6.7700820824829851E-5</v>
      </c>
      <c r="T12" s="17">
        <f t="shared" si="15"/>
        <v>4.9342790006898585E-3</v>
      </c>
      <c r="U12" s="17">
        <f t="shared" si="16"/>
        <v>3.0923374455620522E-3</v>
      </c>
      <c r="V12" s="17">
        <f t="shared" si="17"/>
        <v>5.3619662994207022</v>
      </c>
      <c r="W12" s="17">
        <f t="shared" si="4"/>
        <v>-1.4346129782511219E-3</v>
      </c>
      <c r="X12" s="17">
        <f t="shared" si="5"/>
        <v>-5.1538957426034209E-3</v>
      </c>
      <c r="Y12" s="17">
        <f t="shared" si="18"/>
        <v>3.4691248938275485E-3</v>
      </c>
      <c r="Z12" s="17">
        <f t="shared" si="19"/>
        <v>-7.505581542449331E-3</v>
      </c>
      <c r="AA12" s="17">
        <f t="shared" si="6"/>
        <v>1429.2212874141844</v>
      </c>
      <c r="AB12" s="17">
        <f t="shared" si="7"/>
        <v>1.2494418457550669E-2</v>
      </c>
      <c r="AC12" s="17">
        <f t="shared" si="8"/>
        <v>388.68175208000264</v>
      </c>
      <c r="AD12" s="17">
        <f t="shared" si="9"/>
        <v>19.024634983332785</v>
      </c>
      <c r="AE12" s="17">
        <f t="shared" si="20"/>
        <v>1.2444626859412765E-2</v>
      </c>
      <c r="AF12" s="17">
        <f t="shared" si="10"/>
        <v>0.99995082284185455</v>
      </c>
      <c r="AG12" s="17">
        <f t="shared" si="11"/>
        <v>2.2852707382053274E-2</v>
      </c>
      <c r="AH12" s="17">
        <f t="shared" si="12"/>
        <v>1.0383184723571557E-2</v>
      </c>
      <c r="AI12" s="17">
        <f t="shared" si="13"/>
        <v>2.7786986382743132E-2</v>
      </c>
    </row>
    <row r="13" spans="1:35" x14ac:dyDescent="0.25">
      <c r="A13" s="3" t="s">
        <v>17</v>
      </c>
      <c r="B13" s="4" t="s">
        <v>18</v>
      </c>
      <c r="C13" s="5">
        <f>+C9/(C9-1)</f>
        <v>2</v>
      </c>
      <c r="J13" s="17">
        <v>11</v>
      </c>
      <c r="K13">
        <v>-3.2479192668688484E-2</v>
      </c>
      <c r="L13">
        <v>2.8117028705310076E-2</v>
      </c>
      <c r="M13">
        <v>-0.32271600503008813</v>
      </c>
      <c r="N13">
        <v>2.1945015760138631</v>
      </c>
      <c r="O13" s="17">
        <f t="shared" si="0"/>
        <v>-3.2479192668688484E-6</v>
      </c>
      <c r="P13" s="17">
        <f t="shared" si="1"/>
        <v>2.8117028705310076E-6</v>
      </c>
      <c r="Q13" s="17">
        <f t="shared" si="2"/>
        <v>-6.4543201006017625E-4</v>
      </c>
      <c r="R13" s="17">
        <f t="shared" si="3"/>
        <v>4.3890031520277262E-3</v>
      </c>
      <c r="S13" s="17">
        <f t="shared" si="14"/>
        <v>-5.7408575926732733E-5</v>
      </c>
      <c r="T13" s="17">
        <f t="shared" si="15"/>
        <v>4.950234903422418E-3</v>
      </c>
      <c r="U13" s="17">
        <f t="shared" si="16"/>
        <v>2.1376716909456707E-3</v>
      </c>
      <c r="V13" s="17">
        <f t="shared" si="17"/>
        <v>5.3668212248675715</v>
      </c>
      <c r="W13" s="17">
        <f t="shared" si="4"/>
        <v>1.5428927651541236E-3</v>
      </c>
      <c r="X13" s="17">
        <f t="shared" si="5"/>
        <v>-3.5627861515761181E-3</v>
      </c>
      <c r="Y13" s="17">
        <f t="shared" si="18"/>
        <v>3.8880480794610838E-3</v>
      </c>
      <c r="Z13" s="17">
        <f t="shared" si="19"/>
        <v>-5.2611913739027735E-3</v>
      </c>
      <c r="AA13" s="17">
        <f t="shared" si="6"/>
        <v>1429.8201467781612</v>
      </c>
      <c r="AB13" s="17">
        <f t="shared" si="7"/>
        <v>1.4738808626097227E-2</v>
      </c>
      <c r="AC13" s="17">
        <f t="shared" si="8"/>
        <v>389.5725863175374</v>
      </c>
      <c r="AD13" s="17">
        <f t="shared" si="9"/>
        <v>18.839044517179708</v>
      </c>
      <c r="AE13" s="17">
        <f t="shared" si="20"/>
        <v>1.2469522658481717E-2</v>
      </c>
      <c r="AF13" s="17">
        <f t="shared" si="10"/>
        <v>0.99776367480151062</v>
      </c>
      <c r="AG13" s="17">
        <f t="shared" si="11"/>
        <v>2.5950431774951689E-2</v>
      </c>
      <c r="AH13" s="17">
        <f t="shared" si="12"/>
        <v>1.2346266132662216E-2</v>
      </c>
      <c r="AI13" s="17">
        <f t="shared" si="13"/>
        <v>3.0900666678374107E-2</v>
      </c>
    </row>
    <row r="14" spans="1:35" ht="42" customHeight="1" x14ac:dyDescent="0.25">
      <c r="A14" s="6" t="s">
        <v>19</v>
      </c>
      <c r="B14" s="4" t="s">
        <v>20</v>
      </c>
      <c r="C14" s="7">
        <f>+(C5/(1-C5))^(-1)</f>
        <v>1.4999999999999998</v>
      </c>
      <c r="J14" s="17">
        <v>12</v>
      </c>
      <c r="K14">
        <v>-1.7424827092327178</v>
      </c>
      <c r="L14">
        <v>-0.73647697718115523</v>
      </c>
      <c r="M14">
        <v>-2.5775807444006205</v>
      </c>
      <c r="N14">
        <v>1.4476700016530231</v>
      </c>
      <c r="O14" s="17">
        <f t="shared" si="0"/>
        <v>-1.7424827092327178E-4</v>
      </c>
      <c r="P14" s="17">
        <f t="shared" si="1"/>
        <v>-7.3647697718115523E-5</v>
      </c>
      <c r="Q14" s="17">
        <f t="shared" si="2"/>
        <v>-5.1551614888012409E-3</v>
      </c>
      <c r="R14" s="17">
        <f t="shared" si="3"/>
        <v>2.8953400033060461E-3</v>
      </c>
      <c r="S14" s="17">
        <f t="shared" si="14"/>
        <v>-2.2017513166465796E-4</v>
      </c>
      <c r="T14" s="17">
        <f t="shared" si="15"/>
        <v>4.8865402250198187E-3</v>
      </c>
      <c r="U14" s="17">
        <f t="shared" si="16"/>
        <v>-3.2312569669501372E-3</v>
      </c>
      <c r="V14" s="17">
        <f t="shared" si="17"/>
        <v>5.3692115020763449</v>
      </c>
      <c r="W14" s="17">
        <f t="shared" si="4"/>
        <v>2.8884856287964725E-3</v>
      </c>
      <c r="X14" s="17">
        <f t="shared" si="5"/>
        <v>5.3854282782502287E-3</v>
      </c>
      <c r="Y14" s="17">
        <f t="shared" si="18"/>
        <v>1.1996589871559292E-3</v>
      </c>
      <c r="Z14" s="17">
        <f t="shared" si="19"/>
        <v>7.8908240127359506E-4</v>
      </c>
      <c r="AA14" s="17">
        <f t="shared" si="6"/>
        <v>1425.9813962311807</v>
      </c>
      <c r="AB14" s="17">
        <f t="shared" si="7"/>
        <v>2.0789082401273595E-2</v>
      </c>
      <c r="AC14" s="17">
        <f t="shared" si="8"/>
        <v>391.31692110040939</v>
      </c>
      <c r="AD14" s="17">
        <f t="shared" si="9"/>
        <v>18.475641437414712</v>
      </c>
      <c r="AE14" s="17">
        <f t="shared" si="20"/>
        <v>1.3604165642289473E-2</v>
      </c>
      <c r="AF14" s="17">
        <f t="shared" si="10"/>
        <v>0.99296140908748498</v>
      </c>
      <c r="AG14" s="17">
        <f t="shared" si="11"/>
        <v>3.3307753537662785E-2</v>
      </c>
      <c r="AH14" s="17">
        <f t="shared" si="12"/>
        <v>1.6111129515881249E-2</v>
      </c>
      <c r="AI14" s="17">
        <f t="shared" si="13"/>
        <v>3.8194293762682602E-2</v>
      </c>
    </row>
    <row r="15" spans="1:35" ht="30" x14ac:dyDescent="0.25">
      <c r="A15" s="6" t="s">
        <v>21</v>
      </c>
      <c r="B15" s="4" t="s">
        <v>53</v>
      </c>
      <c r="C15" s="7">
        <v>0.7</v>
      </c>
      <c r="J15" s="17">
        <v>13</v>
      </c>
      <c r="K15">
        <v>-1.2797636372852139</v>
      </c>
      <c r="L15">
        <v>-0.65357994571968447</v>
      </c>
      <c r="M15">
        <v>0.75771367846755311</v>
      </c>
      <c r="N15">
        <v>0.46671175368828699</v>
      </c>
      <c r="O15" s="17">
        <f t="shared" si="0"/>
        <v>-1.2797636372852139E-4</v>
      </c>
      <c r="P15" s="17">
        <f t="shared" si="1"/>
        <v>-6.5357994571968447E-5</v>
      </c>
      <c r="Q15" s="17">
        <f t="shared" si="2"/>
        <v>1.5154273569351062E-3</v>
      </c>
      <c r="R15" s="17">
        <f t="shared" si="3"/>
        <v>9.3342350737657398E-4</v>
      </c>
      <c r="S15" s="17">
        <f t="shared" si="14"/>
        <v>-3.0411646906024778E-4</v>
      </c>
      <c r="T15" s="17">
        <f t="shared" si="15"/>
        <v>4.8438741854438866E-3</v>
      </c>
      <c r="U15" s="17">
        <f t="shared" si="16"/>
        <v>-1.3927039133200172E-3</v>
      </c>
      <c r="V15" s="17">
        <f t="shared" si="17"/>
        <v>5.3691618073474352</v>
      </c>
      <c r="W15" s="17">
        <f t="shared" si="4"/>
        <v>2.8063414682577407E-3</v>
      </c>
      <c r="X15" s="17">
        <f t="shared" si="5"/>
        <v>2.3211731888666954E-3</v>
      </c>
      <c r="Y15" s="17">
        <f t="shared" si="18"/>
        <v>1.011859771572157E-3</v>
      </c>
      <c r="Z15" s="17">
        <f t="shared" si="19"/>
        <v>1.0355868680064649E-3</v>
      </c>
      <c r="AA15" s="17">
        <f t="shared" si="6"/>
        <v>1425.7136231881022</v>
      </c>
      <c r="AB15" s="17">
        <f t="shared" si="7"/>
        <v>2.1035586868006464E-2</v>
      </c>
      <c r="AC15" s="17">
        <f t="shared" si="8"/>
        <v>389.99757368819468</v>
      </c>
      <c r="AD15" s="17">
        <f t="shared" si="9"/>
        <v>18.75050548162611</v>
      </c>
      <c r="AE15" s="17">
        <f t="shared" si="20"/>
        <v>1.7196624021781536E-2</v>
      </c>
      <c r="AF15" s="17">
        <f t="shared" si="10"/>
        <v>0.99624012826232544</v>
      </c>
      <c r="AG15" s="17">
        <f t="shared" si="11"/>
        <v>3.5349318847928038E-2</v>
      </c>
      <c r="AH15" s="17">
        <f t="shared" si="12"/>
        <v>1.623321340303404E-2</v>
      </c>
      <c r="AI15" s="17">
        <f t="shared" si="13"/>
        <v>4.0193193033371925E-2</v>
      </c>
    </row>
    <row r="16" spans="1:35" ht="58.5" customHeight="1" x14ac:dyDescent="0.25">
      <c r="A16" s="6" t="s">
        <v>22</v>
      </c>
      <c r="B16" s="4" t="s">
        <v>23</v>
      </c>
      <c r="C16" s="7">
        <v>0.1</v>
      </c>
      <c r="J16" s="17">
        <v>14</v>
      </c>
      <c r="K16">
        <v>0.87460875874967314</v>
      </c>
      <c r="L16">
        <v>0.59574176702881232</v>
      </c>
      <c r="M16">
        <v>-1.3718499758397229</v>
      </c>
      <c r="N16">
        <v>-1.1157385415572207</v>
      </c>
      <c r="O16" s="17">
        <f t="shared" si="0"/>
        <v>8.7460875874967314E-5</v>
      </c>
      <c r="P16" s="17">
        <f t="shared" si="1"/>
        <v>5.9574176702881232E-5</v>
      </c>
      <c r="Q16" s="17">
        <f t="shared" si="2"/>
        <v>-2.7436999516794458E-3</v>
      </c>
      <c r="R16" s="17">
        <f t="shared" si="3"/>
        <v>-2.2314770831144415E-3</v>
      </c>
      <c r="S16" s="17">
        <f t="shared" si="14"/>
        <v>-1.5583229937323091E-4</v>
      </c>
      <c r="T16" s="17">
        <f t="shared" si="15"/>
        <v>4.9346735250579907E-3</v>
      </c>
      <c r="U16" s="17">
        <f t="shared" si="16"/>
        <v>-3.9971334736674611E-3</v>
      </c>
      <c r="V16" s="17">
        <f t="shared" si="17"/>
        <v>5.3659571509738164</v>
      </c>
      <c r="W16" s="17">
        <f t="shared" si="4"/>
        <v>9.0812186632914331E-4</v>
      </c>
      <c r="X16" s="17">
        <f t="shared" si="5"/>
        <v>6.6618891227791018E-3</v>
      </c>
      <c r="Y16" s="17">
        <f t="shared" si="18"/>
        <v>-1.4984223696442949E-3</v>
      </c>
      <c r="Z16" s="17">
        <f t="shared" si="19"/>
        <v>3.5303610132066589E-3</v>
      </c>
      <c r="AA16" s="17">
        <f t="shared" si="6"/>
        <v>1422.139168063796</v>
      </c>
      <c r="AB16" s="17">
        <f t="shared" si="7"/>
        <v>2.3530361013206658E-2</v>
      </c>
      <c r="AC16" s="17">
        <f t="shared" si="8"/>
        <v>390.05877393132312</v>
      </c>
      <c r="AD16" s="17">
        <f t="shared" si="9"/>
        <v>18.737755430974349</v>
      </c>
      <c r="AE16" s="17">
        <f t="shared" si="20"/>
        <v>1.9116105444893998E-2</v>
      </c>
      <c r="AF16" s="17">
        <f t="shared" si="10"/>
        <v>0.99568722557097089</v>
      </c>
      <c r="AG16" s="17">
        <f t="shared" si="11"/>
        <v>3.8548153091757936E-2</v>
      </c>
      <c r="AH16" s="17">
        <f t="shared" si="12"/>
        <v>1.7224919862707608E-2</v>
      </c>
      <c r="AI16" s="17">
        <f t="shared" si="13"/>
        <v>4.3482826616815927E-2</v>
      </c>
    </row>
    <row r="17" spans="1:35" x14ac:dyDescent="0.25">
      <c r="A17" s="6" t="s">
        <v>24</v>
      </c>
      <c r="B17" s="4" t="s">
        <v>25</v>
      </c>
      <c r="C17" s="7">
        <v>0.15</v>
      </c>
      <c r="J17" s="17">
        <v>15</v>
      </c>
      <c r="K17">
        <v>0.69399447966134176</v>
      </c>
      <c r="L17">
        <v>0.322636424243683</v>
      </c>
      <c r="M17">
        <v>-0.93983771876082756</v>
      </c>
      <c r="N17">
        <v>-0.24094788386719301</v>
      </c>
      <c r="O17" s="17">
        <f t="shared" si="0"/>
        <v>6.9399447966134176E-5</v>
      </c>
      <c r="P17" s="17">
        <f t="shared" si="1"/>
        <v>3.22636424243683E-5</v>
      </c>
      <c r="Q17" s="17">
        <f t="shared" si="2"/>
        <v>-1.8796754375216551E-3</v>
      </c>
      <c r="R17" s="17">
        <f t="shared" si="3"/>
        <v>-4.8189576773438603E-4</v>
      </c>
      <c r="S17" s="17">
        <f t="shared" si="14"/>
        <v>-5.5266391532450554E-5</v>
      </c>
      <c r="T17" s="17">
        <f t="shared" si="15"/>
        <v>4.9800024624707612E-3</v>
      </c>
      <c r="U17" s="17">
        <f t="shared" si="16"/>
        <v>-5.4770955638223703E-3</v>
      </c>
      <c r="V17" s="17">
        <f t="shared" si="17"/>
        <v>5.3651430071903015</v>
      </c>
      <c r="W17" s="17">
        <f t="shared" si="4"/>
        <v>4.7666985179348073E-4</v>
      </c>
      <c r="X17" s="17">
        <f t="shared" si="5"/>
        <v>9.1284926063706171E-3</v>
      </c>
      <c r="Y17" s="17">
        <f t="shared" si="18"/>
        <v>-3.0692479949622972E-3</v>
      </c>
      <c r="Z17" s="17">
        <f t="shared" si="19"/>
        <v>5.8478538429775004E-3</v>
      </c>
      <c r="AA17" s="17">
        <f t="shared" si="6"/>
        <v>1419.9069890568157</v>
      </c>
      <c r="AB17" s="17">
        <f t="shared" si="7"/>
        <v>2.5847853842977501E-2</v>
      </c>
      <c r="AC17" s="17">
        <f t="shared" si="8"/>
        <v>389.9997082053352</v>
      </c>
      <c r="AD17" s="17">
        <f t="shared" si="9"/>
        <v>18.750060790555168</v>
      </c>
      <c r="AE17" s="17">
        <f t="shared" si="20"/>
        <v>2.1323233229050328E-2</v>
      </c>
      <c r="AF17" s="17">
        <f t="shared" si="10"/>
        <v>0.99558938433513566</v>
      </c>
      <c r="AG17" s="17">
        <f t="shared" si="11"/>
        <v>4.2036127412410994E-2</v>
      </c>
      <c r="AH17" s="17">
        <f t="shared" si="12"/>
        <v>1.8450583876397079E-2</v>
      </c>
      <c r="AI17" s="17">
        <f t="shared" si="13"/>
        <v>4.7016129874881754E-2</v>
      </c>
    </row>
    <row r="18" spans="1:35" ht="30" x14ac:dyDescent="0.25">
      <c r="A18" s="6" t="s">
        <v>26</v>
      </c>
      <c r="B18" s="4" t="s">
        <v>27</v>
      </c>
      <c r="C18" s="7">
        <f>1/(1-(1-C17)*C15-C16)</f>
        <v>3.2786885245901636</v>
      </c>
      <c r="J18" s="17">
        <v>16</v>
      </c>
      <c r="K18">
        <v>0.13153567124390975</v>
      </c>
      <c r="L18">
        <v>0.55779764807084575</v>
      </c>
      <c r="M18">
        <v>0.1387149950460298</v>
      </c>
      <c r="N18">
        <v>-0.91096126197953708</v>
      </c>
      <c r="O18" s="17">
        <f t="shared" si="0"/>
        <v>1.3153567124390975E-5</v>
      </c>
      <c r="P18" s="17">
        <f t="shared" si="1"/>
        <v>5.5779764807084575E-5</v>
      </c>
      <c r="Q18" s="17">
        <f t="shared" si="2"/>
        <v>2.774299900920596E-4</v>
      </c>
      <c r="R18" s="17">
        <f t="shared" si="3"/>
        <v>-1.8219225239590742E-3</v>
      </c>
      <c r="S18" s="17">
        <f t="shared" si="14"/>
        <v>-3.1059546101569471E-5</v>
      </c>
      <c r="T18" s="17">
        <f t="shared" si="15"/>
        <v>5.0397817347836941E-3</v>
      </c>
      <c r="U18" s="17">
        <f t="shared" si="16"/>
        <v>-4.651956017348074E-3</v>
      </c>
      <c r="V18" s="17">
        <f t="shared" si="17"/>
        <v>5.3631516654072637</v>
      </c>
      <c r="W18" s="17">
        <f t="shared" si="4"/>
        <v>-7.9198120416834128E-4</v>
      </c>
      <c r="X18" s="17">
        <f t="shared" si="5"/>
        <v>7.7532600289134572E-3</v>
      </c>
      <c r="Y18" s="17">
        <f t="shared" si="18"/>
        <v>-3.7325491597217579E-3</v>
      </c>
      <c r="Z18" s="17">
        <f t="shared" si="19"/>
        <v>5.7399798253447345E-3</v>
      </c>
      <c r="AA18" s="17">
        <f t="shared" si="6"/>
        <v>1418.9654753852014</v>
      </c>
      <c r="AB18" s="17">
        <f t="shared" si="7"/>
        <v>2.5739979825344733E-2</v>
      </c>
      <c r="AC18" s="17">
        <f t="shared" si="8"/>
        <v>389.0334215128226</v>
      </c>
      <c r="AD18" s="17">
        <f t="shared" si="9"/>
        <v>18.951370518161959</v>
      </c>
      <c r="AE18" s="17">
        <f t="shared" si="20"/>
        <v>2.3585543536013914E-2</v>
      </c>
      <c r="AF18" s="17">
        <f t="shared" si="10"/>
        <v>0.99789962726255677</v>
      </c>
      <c r="AG18" s="17">
        <f t="shared" si="11"/>
        <v>4.2761725877066406E-2</v>
      </c>
      <c r="AH18" s="17">
        <f t="shared" si="12"/>
        <v>1.8098964196387082E-2</v>
      </c>
      <c r="AI18" s="17">
        <f t="shared" si="13"/>
        <v>4.7801507611850098E-2</v>
      </c>
    </row>
    <row r="19" spans="1:35" ht="39.75" customHeight="1" x14ac:dyDescent="0.25">
      <c r="A19" s="6" t="s">
        <v>28</v>
      </c>
      <c r="B19" s="4" t="s">
        <v>29</v>
      </c>
      <c r="C19" s="7">
        <v>0.15</v>
      </c>
      <c r="J19" s="17">
        <v>17</v>
      </c>
      <c r="K19">
        <v>1.8848459149012342</v>
      </c>
      <c r="L19">
        <v>0.4871981218457222</v>
      </c>
      <c r="M19">
        <v>7.2238890425069258E-2</v>
      </c>
      <c r="N19">
        <v>0.82984115579165518</v>
      </c>
      <c r="O19" s="17">
        <f t="shared" si="0"/>
        <v>1.8848459149012342E-4</v>
      </c>
      <c r="P19" s="17">
        <f t="shared" si="1"/>
        <v>4.871981218457222E-5</v>
      </c>
      <c r="Q19" s="17">
        <f t="shared" si="2"/>
        <v>1.4447778085013852E-4</v>
      </c>
      <c r="R19" s="17">
        <f t="shared" si="3"/>
        <v>1.6596823115833104E-3</v>
      </c>
      <c r="S19" s="17">
        <f t="shared" si="14"/>
        <v>1.6363695460886785E-4</v>
      </c>
      <c r="T19" s="17">
        <f t="shared" si="15"/>
        <v>5.0805452000115279E-3</v>
      </c>
      <c r="U19" s="17">
        <f t="shared" si="16"/>
        <v>-4.0422826347631278E-3</v>
      </c>
      <c r="V19" s="17">
        <f t="shared" si="17"/>
        <v>5.365040196816377</v>
      </c>
      <c r="W19" s="17">
        <f t="shared" si="4"/>
        <v>5.6141751382011973E-4</v>
      </c>
      <c r="X19" s="17">
        <f t="shared" si="5"/>
        <v>6.7371377246052133E-3</v>
      </c>
      <c r="Y19" s="17">
        <f t="shared" si="18"/>
        <v>-3.3349175050659745E-3</v>
      </c>
      <c r="Z19" s="17">
        <f t="shared" si="19"/>
        <v>6.3975231476855743E-3</v>
      </c>
      <c r="AA19" s="17">
        <f t="shared" si="6"/>
        <v>1419.5298131669258</v>
      </c>
      <c r="AB19" s="17">
        <f t="shared" si="7"/>
        <v>2.6397523147685575E-2</v>
      </c>
      <c r="AC19" s="17">
        <f t="shared" si="8"/>
        <v>388.89596027231943</v>
      </c>
      <c r="AD19" s="17">
        <f t="shared" si="9"/>
        <v>18.98000827660012</v>
      </c>
      <c r="AE19" s="17">
        <f t="shared" si="20"/>
        <v>2.4662761680679324E-2</v>
      </c>
      <c r="AF19" s="17">
        <f t="shared" si="10"/>
        <v>0.9983098541959784</v>
      </c>
      <c r="AG19" s="17">
        <f t="shared" si="11"/>
        <v>4.4314193930304523E-2</v>
      </c>
      <c r="AH19" s="17">
        <f t="shared" si="12"/>
        <v>1.8784051516122072E-2</v>
      </c>
      <c r="AI19" s="17">
        <f t="shared" si="13"/>
        <v>4.939473913031605E-2</v>
      </c>
    </row>
    <row r="20" spans="1:35" ht="60" customHeight="1" x14ac:dyDescent="0.25">
      <c r="A20" s="6" t="s">
        <v>30</v>
      </c>
      <c r="B20" s="4" t="s">
        <v>31</v>
      </c>
      <c r="C20" s="7">
        <f>+C18*C19</f>
        <v>0.49180327868852453</v>
      </c>
      <c r="J20" s="17">
        <v>18</v>
      </c>
      <c r="K20">
        <v>0.86200770965660922</v>
      </c>
      <c r="L20">
        <v>-0.63653146753495093</v>
      </c>
      <c r="M20">
        <v>-0.92319169198162854</v>
      </c>
      <c r="N20">
        <v>1.1111887943116017</v>
      </c>
      <c r="O20" s="17">
        <f t="shared" si="0"/>
        <v>8.6200770965660922E-5</v>
      </c>
      <c r="P20" s="17">
        <f t="shared" si="1"/>
        <v>-6.3653146753495093E-5</v>
      </c>
      <c r="Q20" s="17">
        <f t="shared" si="2"/>
        <v>-1.8463833839632571E-3</v>
      </c>
      <c r="R20" s="17">
        <f t="shared" si="3"/>
        <v>2.2223775886232033E-3</v>
      </c>
      <c r="S20" s="17">
        <f t="shared" si="14"/>
        <v>2.171103346527552E-4</v>
      </c>
      <c r="T20" s="17">
        <f t="shared" si="15"/>
        <v>5.0007830132557272E-3</v>
      </c>
      <c r="U20" s="17">
        <f t="shared" si="16"/>
        <v>-5.4844377552500725E-3</v>
      </c>
      <c r="V20" s="17">
        <f t="shared" si="17"/>
        <v>5.3671137172207075</v>
      </c>
      <c r="W20" s="17">
        <f t="shared" si="4"/>
        <v>2.0026671389163538E-3</v>
      </c>
      <c r="X20" s="17">
        <f t="shared" si="5"/>
        <v>9.1407295920834554E-3</v>
      </c>
      <c r="Y20" s="17">
        <f t="shared" si="18"/>
        <v>-3.8979091899537079E-3</v>
      </c>
      <c r="Z20" s="17">
        <f t="shared" si="19"/>
        <v>8.8240082213353419E-3</v>
      </c>
      <c r="AA20" s="17">
        <f t="shared" si="6"/>
        <v>1418.7308546102777</v>
      </c>
      <c r="AB20" s="17">
        <f t="shared" si="7"/>
        <v>2.8824008221335344E-2</v>
      </c>
      <c r="AC20" s="17">
        <f t="shared" si="8"/>
        <v>389.46621647483124</v>
      </c>
      <c r="AD20" s="17">
        <f t="shared" si="9"/>
        <v>18.861204901076825</v>
      </c>
      <c r="AE20" s="17">
        <f t="shared" si="20"/>
        <v>2.5530142414182451E-2</v>
      </c>
      <c r="AF20" s="17">
        <f t="shared" si="10"/>
        <v>0.99679841665743452</v>
      </c>
      <c r="AG20" s="17">
        <f t="shared" si="11"/>
        <v>4.7677118218845689E-2</v>
      </c>
      <c r="AH20" s="17">
        <f t="shared" si="12"/>
        <v>2.0500042901086792E-2</v>
      </c>
      <c r="AI20" s="17">
        <f t="shared" si="13"/>
        <v>5.2677901232101414E-2</v>
      </c>
    </row>
    <row r="21" spans="1:35" ht="66.75" customHeight="1" x14ac:dyDescent="0.25">
      <c r="A21" s="6" t="s">
        <v>32</v>
      </c>
      <c r="B21" s="4" t="s">
        <v>33</v>
      </c>
      <c r="C21" s="7">
        <v>1</v>
      </c>
      <c r="J21" s="17">
        <v>19</v>
      </c>
      <c r="K21">
        <v>-1.2011787475785241</v>
      </c>
      <c r="L21">
        <v>-1.5588921087328345</v>
      </c>
      <c r="M21">
        <v>0.7113249012036249</v>
      </c>
      <c r="N21">
        <v>0.63840616348898038</v>
      </c>
      <c r="O21" s="17">
        <f t="shared" si="0"/>
        <v>-1.2011787475785241E-4</v>
      </c>
      <c r="P21" s="17">
        <f t="shared" si="1"/>
        <v>-1.5588921087328345E-4</v>
      </c>
      <c r="Q21" s="17">
        <f t="shared" si="2"/>
        <v>1.4226498024072498E-3</v>
      </c>
      <c r="R21" s="17">
        <f t="shared" si="3"/>
        <v>1.2768123269779608E-3</v>
      </c>
      <c r="S21" s="17">
        <f t="shared" si="14"/>
        <v>5.3570392964351777E-5</v>
      </c>
      <c r="T21" s="17">
        <f t="shared" si="15"/>
        <v>4.8447371997312983E-3</v>
      </c>
      <c r="U21" s="17">
        <f t="shared" si="16"/>
        <v>-3.5133441773178157E-3</v>
      </c>
      <c r="V21" s="17">
        <f t="shared" si="17"/>
        <v>5.3678269682825253</v>
      </c>
      <c r="W21" s="17">
        <f t="shared" si="4"/>
        <v>2.4317734921239327E-3</v>
      </c>
      <c r="X21" s="17">
        <f t="shared" si="5"/>
        <v>5.8555736288630261E-3</v>
      </c>
      <c r="Y21" s="17">
        <f t="shared" si="18"/>
        <v>-3.2618078321532272E-3</v>
      </c>
      <c r="Z21" s="17">
        <f t="shared" si="19"/>
        <v>8.1399371983920804E-3</v>
      </c>
      <c r="AA21" s="17">
        <f t="shared" si="6"/>
        <v>1419.6335983210593</v>
      </c>
      <c r="AB21" s="17">
        <f t="shared" si="7"/>
        <v>2.8139937198392081E-2</v>
      </c>
      <c r="AC21" s="17">
        <f t="shared" si="8"/>
        <v>388.60062251793153</v>
      </c>
      <c r="AD21" s="17">
        <f t="shared" si="9"/>
        <v>19.04153697543093</v>
      </c>
      <c r="AE21" s="17">
        <f t="shared" si="20"/>
        <v>2.7177075317758898E-2</v>
      </c>
      <c r="AF21" s="17">
        <f t="shared" si="10"/>
        <v>0.99906349141221285</v>
      </c>
      <c r="AG21" s="17">
        <f t="shared" si="11"/>
        <v>4.7865732883927863E-2</v>
      </c>
      <c r="AH21" s="17">
        <f t="shared" si="12"/>
        <v>2.0207226625852372E-2</v>
      </c>
      <c r="AI21" s="17">
        <f t="shared" si="13"/>
        <v>5.2710470083659158E-2</v>
      </c>
    </row>
    <row r="22" spans="1:35" ht="30" x14ac:dyDescent="0.25">
      <c r="A22" s="3" t="s">
        <v>34</v>
      </c>
      <c r="B22" s="4" t="s">
        <v>35</v>
      </c>
      <c r="C22" s="5">
        <v>5.0000000000000001E-3</v>
      </c>
      <c r="J22" s="17">
        <v>20</v>
      </c>
      <c r="K22">
        <v>2.2056883608456701</v>
      </c>
      <c r="L22">
        <v>1.4437546269618906</v>
      </c>
      <c r="M22">
        <v>1.3039039004070219</v>
      </c>
      <c r="N22">
        <v>0.1129603788285749</v>
      </c>
      <c r="O22" s="17">
        <f t="shared" si="0"/>
        <v>2.2056883608456701E-4</v>
      </c>
      <c r="P22" s="17">
        <f t="shared" si="1"/>
        <v>1.4437546269618906E-4</v>
      </c>
      <c r="Q22" s="17">
        <f t="shared" si="2"/>
        <v>2.6078078008140437E-3</v>
      </c>
      <c r="R22" s="17">
        <f t="shared" si="3"/>
        <v>2.2592075765714981E-4</v>
      </c>
      <c r="S22" s="17">
        <f t="shared" si="14"/>
        <v>2.6342515045604841E-4</v>
      </c>
      <c r="T22" s="17">
        <f t="shared" si="15"/>
        <v>5.0201652224812279E-3</v>
      </c>
      <c r="U22" s="17">
        <f t="shared" si="16"/>
        <v>-5.5420195877199045E-4</v>
      </c>
      <c r="V22" s="17">
        <f t="shared" si="17"/>
        <v>5.3673466775626597</v>
      </c>
      <c r="W22" s="17">
        <f t="shared" si="4"/>
        <v>2.1795462221092048E-3</v>
      </c>
      <c r="X22" s="17">
        <f t="shared" si="5"/>
        <v>9.2366993128665078E-4</v>
      </c>
      <c r="Y22" s="17">
        <f t="shared" si="18"/>
        <v>-1.9700399899239794E-3</v>
      </c>
      <c r="Z22" s="17">
        <f t="shared" si="19"/>
        <v>5.6271162044761684E-3</v>
      </c>
      <c r="AA22" s="17">
        <f t="shared" si="6"/>
        <v>1421.4686203071446</v>
      </c>
      <c r="AB22" s="17">
        <f t="shared" si="7"/>
        <v>2.5627116204476171E-2</v>
      </c>
      <c r="AC22" s="17">
        <f t="shared" si="8"/>
        <v>387.52221709889682</v>
      </c>
      <c r="AD22" s="17">
        <f t="shared" si="9"/>
        <v>19.266204771063165</v>
      </c>
      <c r="AE22" s="17">
        <f t="shared" si="20"/>
        <v>2.7658506258075491E-2</v>
      </c>
      <c r="AF22" s="17">
        <f t="shared" si="10"/>
        <v>1.0019806321629998</v>
      </c>
      <c r="AG22" s="17">
        <f t="shared" si="11"/>
        <v>4.5356488198887171E-2</v>
      </c>
      <c r="AH22" s="17">
        <f t="shared" si="12"/>
        <v>1.871367696761134E-2</v>
      </c>
      <c r="AI22" s="17">
        <f t="shared" si="13"/>
        <v>5.0376653421368399E-2</v>
      </c>
    </row>
    <row r="23" spans="1:35" ht="30" x14ac:dyDescent="0.25">
      <c r="A23" s="3" t="s">
        <v>36</v>
      </c>
      <c r="B23" s="4" t="s">
        <v>37</v>
      </c>
      <c r="C23" s="5">
        <v>0.02</v>
      </c>
      <c r="J23" s="17">
        <v>21</v>
      </c>
      <c r="K23">
        <v>1.9508661353029311E-3</v>
      </c>
      <c r="L23">
        <v>0.45370143197942525</v>
      </c>
      <c r="M23">
        <v>-2.5514736989862286E-2</v>
      </c>
      <c r="N23">
        <v>-1.0546750672801863</v>
      </c>
      <c r="O23" s="17">
        <f t="shared" si="0"/>
        <v>1.9508661353029311E-7</v>
      </c>
      <c r="P23" s="17">
        <f t="shared" si="1"/>
        <v>4.5370143197942525E-5</v>
      </c>
      <c r="Q23" s="17">
        <f t="shared" si="2"/>
        <v>-5.1029473979724571E-5</v>
      </c>
      <c r="R23" s="17">
        <f t="shared" si="3"/>
        <v>-2.1093501345603727E-3</v>
      </c>
      <c r="S23" s="17">
        <f t="shared" si="14"/>
        <v>2.1093520697836903E-4</v>
      </c>
      <c r="T23" s="17">
        <f t="shared" si="15"/>
        <v>5.0615023211829247E-3</v>
      </c>
      <c r="U23" s="17">
        <f t="shared" si="16"/>
        <v>-5.4981123687451597E-4</v>
      </c>
      <c r="V23" s="17">
        <f t="shared" si="17"/>
        <v>5.364627174094549</v>
      </c>
      <c r="W23" s="17">
        <f t="shared" si="4"/>
        <v>3.9043651685793175E-4</v>
      </c>
      <c r="X23" s="17">
        <f t="shared" si="5"/>
        <v>9.1635206145752662E-4</v>
      </c>
      <c r="Y23" s="17">
        <f t="shared" si="18"/>
        <v>-2.2057620848847455E-3</v>
      </c>
      <c r="Z23" s="17">
        <f t="shared" si="19"/>
        <v>4.2505201654062363E-3</v>
      </c>
      <c r="AA23" s="17">
        <f t="shared" si="6"/>
        <v>1421.1335882348271</v>
      </c>
      <c r="AB23" s="17">
        <f t="shared" si="7"/>
        <v>2.4250520165406235E-2</v>
      </c>
      <c r="AC23" s="17">
        <f t="shared" si="8"/>
        <v>387.36716637378316</v>
      </c>
      <c r="AD23" s="17">
        <f t="shared" si="9"/>
        <v>19.29850700546184</v>
      </c>
      <c r="AE23" s="17">
        <f t="shared" si="20"/>
        <v>2.6642811231275831E-2</v>
      </c>
      <c r="AF23" s="17">
        <f t="shared" si="10"/>
        <v>1.0023356503304321</v>
      </c>
      <c r="AG23" s="17">
        <f t="shared" si="11"/>
        <v>4.2964776996712119E-2</v>
      </c>
      <c r="AH23" s="17">
        <f t="shared" si="12"/>
        <v>1.7518111298371088E-2</v>
      </c>
      <c r="AI23" s="17">
        <f t="shared" si="13"/>
        <v>4.8026279317895042E-2</v>
      </c>
    </row>
    <row r="24" spans="1:35" ht="107.25" customHeight="1" x14ac:dyDescent="0.25">
      <c r="A24" s="3" t="s">
        <v>38</v>
      </c>
      <c r="B24" s="4" t="s">
        <v>39</v>
      </c>
      <c r="C24" s="5">
        <v>0.8</v>
      </c>
      <c r="J24" s="17">
        <v>22</v>
      </c>
      <c r="K24">
        <v>-1.7748061509337276</v>
      </c>
      <c r="L24">
        <v>0.82833139458671212</v>
      </c>
      <c r="M24">
        <v>0.44422449718695134</v>
      </c>
      <c r="N24">
        <v>0.61790615291101858</v>
      </c>
      <c r="O24" s="17">
        <f t="shared" si="0"/>
        <v>-1.7748061509337276E-4</v>
      </c>
      <c r="P24" s="17">
        <f t="shared" si="1"/>
        <v>8.2833139458671212E-5</v>
      </c>
      <c r="Q24" s="17">
        <f t="shared" si="2"/>
        <v>8.8844899437390268E-4</v>
      </c>
      <c r="R24" s="17">
        <f t="shared" si="3"/>
        <v>1.2358123058220372E-3</v>
      </c>
      <c r="S24" s="17">
        <f t="shared" si="14"/>
        <v>-8.7324495106775246E-6</v>
      </c>
      <c r="T24" s="17">
        <f t="shared" si="15"/>
        <v>5.1320349964050112E-3</v>
      </c>
      <c r="U24" s="17">
        <f t="shared" si="16"/>
        <v>3.9361888118683833E-4</v>
      </c>
      <c r="V24" s="17">
        <f t="shared" si="17"/>
        <v>5.365796733760444</v>
      </c>
      <c r="W24" s="17">
        <f t="shared" si="4"/>
        <v>7.4667770010524717E-4</v>
      </c>
      <c r="X24" s="17">
        <f t="shared" si="5"/>
        <v>-6.5603146864473061E-4</v>
      </c>
      <c r="Y24" s="17">
        <f t="shared" si="18"/>
        <v>-1.2442943167972472E-3</v>
      </c>
      <c r="Z24" s="17">
        <f t="shared" si="19"/>
        <v>2.92419275450043E-3</v>
      </c>
      <c r="AA24" s="17">
        <f t="shared" si="6"/>
        <v>1422.5006194469765</v>
      </c>
      <c r="AB24" s="17">
        <f t="shared" si="7"/>
        <v>2.292419275450043E-2</v>
      </c>
      <c r="AC24" s="17">
        <f t="shared" si="8"/>
        <v>387.37881187112805</v>
      </c>
      <c r="AD24" s="17">
        <f t="shared" si="9"/>
        <v>19.296080860181654</v>
      </c>
      <c r="AE24" s="17">
        <f t="shared" si="20"/>
        <v>2.5446665698341031E-2</v>
      </c>
      <c r="AF24" s="17">
        <f t="shared" si="10"/>
        <v>1.0024659431869023</v>
      </c>
      <c r="AG24" s="17">
        <f t="shared" si="11"/>
        <v>4.1027065703302175E-2</v>
      </c>
      <c r="AH24" s="17">
        <f t="shared" si="12"/>
        <v>1.6841636476881444E-2</v>
      </c>
      <c r="AI24" s="17">
        <f t="shared" si="13"/>
        <v>4.615910069970719E-2</v>
      </c>
    </row>
    <row r="25" spans="1:35" ht="84.75" customHeight="1" x14ac:dyDescent="0.25">
      <c r="A25" s="3" t="s">
        <v>40</v>
      </c>
      <c r="B25" s="4" t="s">
        <v>41</v>
      </c>
      <c r="C25" s="5">
        <v>0.4</v>
      </c>
      <c r="J25" s="17">
        <v>23</v>
      </c>
      <c r="K25">
        <v>0.21347318579501007</v>
      </c>
      <c r="L25">
        <v>-1.0269309314026032</v>
      </c>
      <c r="M25">
        <v>1.2381951819406822</v>
      </c>
      <c r="N25">
        <v>-0.31121317078941502</v>
      </c>
      <c r="O25" s="17">
        <f t="shared" si="0"/>
        <v>2.1347318579501007E-5</v>
      </c>
      <c r="P25" s="17">
        <f t="shared" si="1"/>
        <v>-1.0269309314026032E-4</v>
      </c>
      <c r="Q25" s="17">
        <f t="shared" si="2"/>
        <v>2.4763903638813645E-3</v>
      </c>
      <c r="R25" s="17">
        <f t="shared" si="3"/>
        <v>-6.2242634157883003E-4</v>
      </c>
      <c r="S25" s="17">
        <f t="shared" si="14"/>
        <v>1.4361358970958986E-5</v>
      </c>
      <c r="T25" s="17">
        <f t="shared" si="15"/>
        <v>5.0029349039837486E-3</v>
      </c>
      <c r="U25" s="17">
        <f t="shared" si="16"/>
        <v>2.8306473569495189E-3</v>
      </c>
      <c r="V25" s="17">
        <f t="shared" si="17"/>
        <v>5.3648741428457587</v>
      </c>
      <c r="W25" s="17">
        <f t="shared" si="4"/>
        <v>3.6975353032079342E-4</v>
      </c>
      <c r="X25" s="17">
        <f t="shared" si="5"/>
        <v>-4.7177455949158655E-3</v>
      </c>
      <c r="Y25" s="17">
        <f t="shared" si="18"/>
        <v>2.7755996886643958E-4</v>
      </c>
      <c r="Z25" s="17">
        <f t="shared" si="19"/>
        <v>-1.159764151954755E-4</v>
      </c>
      <c r="AA25" s="17">
        <f t="shared" si="6"/>
        <v>1424.6671062315011</v>
      </c>
      <c r="AB25" s="17">
        <f t="shared" si="7"/>
        <v>1.9884023584804525E-2</v>
      </c>
      <c r="AC25" s="17">
        <f t="shared" si="8"/>
        <v>386.78839711186032</v>
      </c>
      <c r="AD25" s="17">
        <f t="shared" si="9"/>
        <v>19.4190839350291</v>
      </c>
      <c r="AE25" s="17">
        <f t="shared" si="20"/>
        <v>2.4185429226420731E-2</v>
      </c>
      <c r="AF25" s="17">
        <f t="shared" si="10"/>
        <v>1.0042175438992536</v>
      </c>
      <c r="AG25" s="17">
        <f t="shared" si="11"/>
        <v>3.7052969261002822E-2</v>
      </c>
      <c r="AH25" s="17">
        <f t="shared" si="12"/>
        <v>1.5018242855390194E-2</v>
      </c>
      <c r="AI25" s="17">
        <f t="shared" si="13"/>
        <v>4.2055904164986571E-2</v>
      </c>
    </row>
    <row r="26" spans="1:35" ht="39" customHeight="1" x14ac:dyDescent="0.25">
      <c r="A26" s="6" t="s">
        <v>42</v>
      </c>
      <c r="B26" s="4" t="s">
        <v>43</v>
      </c>
      <c r="C26" s="7">
        <f>+(1+C21*C25)/(C21*C24)</f>
        <v>1.7499999999999998</v>
      </c>
      <c r="J26" s="17">
        <v>24</v>
      </c>
      <c r="K26">
        <v>-0.83992176769243088</v>
      </c>
      <c r="L26">
        <v>-0.82112819654867053</v>
      </c>
      <c r="M26">
        <v>-0.42899273466900922</v>
      </c>
      <c r="N26">
        <v>-0.45336150833463762</v>
      </c>
      <c r="O26" s="17">
        <f t="shared" si="0"/>
        <v>-8.3992176769243088E-5</v>
      </c>
      <c r="P26" s="17">
        <f t="shared" si="1"/>
        <v>-8.2112819654867053E-5</v>
      </c>
      <c r="Q26" s="17">
        <f t="shared" si="2"/>
        <v>-8.5798546933801845E-4</v>
      </c>
      <c r="R26" s="17">
        <f t="shared" si="3"/>
        <v>-9.0672301666927524E-4</v>
      </c>
      <c r="S26" s="17">
        <f t="shared" si="14"/>
        <v>-7.2503089592475901E-5</v>
      </c>
      <c r="T26" s="17">
        <f t="shared" si="15"/>
        <v>4.9202351035321319E-3</v>
      </c>
      <c r="U26" s="17">
        <f t="shared" si="16"/>
        <v>1.6895971519165485E-3</v>
      </c>
      <c r="V26" s="17">
        <f t="shared" si="17"/>
        <v>5.3638517734389204</v>
      </c>
      <c r="W26" s="17">
        <f t="shared" si="4"/>
        <v>-2.6395806271138172E-4</v>
      </c>
      <c r="X26" s="17">
        <f t="shared" si="5"/>
        <v>-2.8159952531942476E-3</v>
      </c>
      <c r="Y26" s="17">
        <f t="shared" si="18"/>
        <v>1.5917254919084272E-4</v>
      </c>
      <c r="Z26" s="17">
        <f t="shared" si="19"/>
        <v>-5.4251002379535605E-4</v>
      </c>
      <c r="AA26" s="17">
        <f t="shared" si="6"/>
        <v>1424.4984535522719</v>
      </c>
      <c r="AB26" s="17">
        <f t="shared" si="7"/>
        <v>1.9457489976204643E-2</v>
      </c>
      <c r="AC26" s="17">
        <f t="shared" si="8"/>
        <v>387.44821609494625</v>
      </c>
      <c r="AD26" s="17">
        <f t="shared" si="9"/>
        <v>19.281621646886197</v>
      </c>
      <c r="AE26" s="17">
        <f t="shared" si="20"/>
        <v>2.2034726405612628E-2</v>
      </c>
      <c r="AF26" s="17">
        <f t="shared" si="10"/>
        <v>1.0025280469806233</v>
      </c>
      <c r="AG26" s="17">
        <f t="shared" si="11"/>
        <v>3.5375769191548688E-2</v>
      </c>
      <c r="AH26" s="17">
        <f t="shared" si="12"/>
        <v>1.4629661000640053E-2</v>
      </c>
      <c r="AI26" s="17">
        <f t="shared" si="13"/>
        <v>4.0296004295080817E-2</v>
      </c>
    </row>
    <row r="27" spans="1:35" ht="39" customHeight="1" x14ac:dyDescent="0.25">
      <c r="A27" s="6" t="s">
        <v>44</v>
      </c>
      <c r="B27" s="4" t="s">
        <v>45</v>
      </c>
      <c r="C27" s="7">
        <v>0.5</v>
      </c>
      <c r="J27" s="17">
        <v>25</v>
      </c>
      <c r="K27">
        <v>-0.52379505177668761</v>
      </c>
      <c r="L27">
        <v>0.84942939793108962</v>
      </c>
      <c r="M27">
        <v>0.51320739657967351</v>
      </c>
      <c r="N27">
        <v>-0.60830416259705089</v>
      </c>
      <c r="O27" s="17">
        <f t="shared" si="0"/>
        <v>-5.2379505177668761E-5</v>
      </c>
      <c r="P27" s="17">
        <f t="shared" si="1"/>
        <v>8.4942939793108962E-5</v>
      </c>
      <c r="Q27" s="17">
        <f t="shared" si="2"/>
        <v>1.026414793159347E-3</v>
      </c>
      <c r="R27" s="17">
        <f t="shared" si="3"/>
        <v>-1.2166083251941018E-3</v>
      </c>
      <c r="S27" s="17">
        <f t="shared" si="14"/>
        <v>-1.1038197685164948E-4</v>
      </c>
      <c r="T27" s="17">
        <f t="shared" si="15"/>
        <v>5.0211310226188147E-3</v>
      </c>
      <c r="U27" s="17">
        <f t="shared" si="16"/>
        <v>2.5470522298842407E-3</v>
      </c>
      <c r="V27" s="17">
        <f t="shared" si="17"/>
        <v>5.3627239926049235</v>
      </c>
      <c r="W27" s="17">
        <f t="shared" si="4"/>
        <v>-1.1307344603958911E-3</v>
      </c>
      <c r="X27" s="17">
        <f t="shared" si="5"/>
        <v>-4.245087049807068E-3</v>
      </c>
      <c r="Y27" s="17">
        <f t="shared" si="18"/>
        <v>7.2869058415462825E-4</v>
      </c>
      <c r="Z27" s="17">
        <f t="shared" si="19"/>
        <v>-2.4059429826664902E-3</v>
      </c>
      <c r="AA27" s="17">
        <f t="shared" si="6"/>
        <v>1425.309962174812</v>
      </c>
      <c r="AB27" s="17">
        <f t="shared" si="7"/>
        <v>1.7594057017333509E-2</v>
      </c>
      <c r="AC27" s="17">
        <f t="shared" si="8"/>
        <v>387.26232621290035</v>
      </c>
      <c r="AD27" s="17">
        <f t="shared" si="9"/>
        <v>19.32034870564576</v>
      </c>
      <c r="AE27" s="17">
        <f t="shared" si="20"/>
        <v>2.0746108190908635E-2</v>
      </c>
      <c r="AF27" s="17">
        <f t="shared" si="10"/>
        <v>1.0030975526555395</v>
      </c>
      <c r="AG27" s="17">
        <f t="shared" si="11"/>
        <v>3.2536804451649734E-2</v>
      </c>
      <c r="AH27" s="17">
        <f t="shared" si="12"/>
        <v>1.3366721847528663E-2</v>
      </c>
      <c r="AI27" s="17">
        <f t="shared" si="13"/>
        <v>3.7557935474268549E-2</v>
      </c>
    </row>
    <row r="28" spans="1:35" x14ac:dyDescent="0.25">
      <c r="J28" s="17">
        <v>26</v>
      </c>
      <c r="K28">
        <v>1.3049793778918684</v>
      </c>
      <c r="L28">
        <v>-1.7609363567316905</v>
      </c>
      <c r="M28">
        <v>0.55057171266525984</v>
      </c>
      <c r="N28">
        <v>-0.11627207641140558</v>
      </c>
      <c r="O28" s="17">
        <f t="shared" si="0"/>
        <v>1.3049793778918684E-4</v>
      </c>
      <c r="P28" s="17">
        <f t="shared" si="1"/>
        <v>-1.7609363567316905E-4</v>
      </c>
      <c r="Q28" s="17">
        <f t="shared" si="2"/>
        <v>1.1011434253305197E-3</v>
      </c>
      <c r="R28" s="17">
        <f t="shared" si="3"/>
        <v>-2.3254415282281116E-4</v>
      </c>
      <c r="S28" s="17">
        <f t="shared" si="14"/>
        <v>4.2192356307867249E-5</v>
      </c>
      <c r="T28" s="17">
        <f t="shared" si="15"/>
        <v>4.8408111824218827E-3</v>
      </c>
      <c r="U28" s="17">
        <f t="shared" si="16"/>
        <v>3.3934904322263362E-3</v>
      </c>
      <c r="V28" s="17">
        <f t="shared" si="17"/>
        <v>5.362805832110098</v>
      </c>
      <c r="W28" s="17">
        <f t="shared" si="4"/>
        <v>-6.64305572486507E-4</v>
      </c>
      <c r="X28" s="17">
        <f t="shared" si="5"/>
        <v>-5.6558173870438939E-3</v>
      </c>
      <c r="Y28" s="17">
        <f t="shared" si="18"/>
        <v>1.7912089878265587E-3</v>
      </c>
      <c r="Z28" s="17">
        <f t="shared" si="19"/>
        <v>-3.7989213011829833E-3</v>
      </c>
      <c r="AA28" s="17">
        <f t="shared" si="6"/>
        <v>1426.8251850741174</v>
      </c>
      <c r="AB28" s="17">
        <f t="shared" si="7"/>
        <v>1.6201078698817019E-2</v>
      </c>
      <c r="AC28" s="17">
        <f t="shared" si="8"/>
        <v>387.40181753151239</v>
      </c>
      <c r="AD28" s="17">
        <f t="shared" si="9"/>
        <v>19.29128801426825</v>
      </c>
      <c r="AE28" s="17">
        <f t="shared" si="20"/>
        <v>1.9170082604121071E-2</v>
      </c>
      <c r="AF28" s="17">
        <f t="shared" si="10"/>
        <v>1.0029216697044896</v>
      </c>
      <c r="AG28" s="17">
        <f t="shared" si="11"/>
        <v>3.036292720565328E-2</v>
      </c>
      <c r="AH28" s="17">
        <f t="shared" si="12"/>
        <v>1.2677346554184236E-2</v>
      </c>
      <c r="AI28" s="17">
        <f t="shared" si="13"/>
        <v>3.5203738388075161E-2</v>
      </c>
    </row>
    <row r="29" spans="1:35" x14ac:dyDescent="0.25">
      <c r="J29" s="17">
        <v>27</v>
      </c>
      <c r="K29">
        <v>4.1741259337868541E-2</v>
      </c>
      <c r="L29">
        <v>-0.65405401983298361</v>
      </c>
      <c r="M29">
        <v>-0.54959400586085394</v>
      </c>
      <c r="N29">
        <v>0.84932025856687687</v>
      </c>
      <c r="O29" s="17">
        <f t="shared" si="0"/>
        <v>4.1741259337868541E-6</v>
      </c>
      <c r="P29" s="17">
        <f t="shared" si="1"/>
        <v>-6.5405401983298361E-5</v>
      </c>
      <c r="Q29" s="17">
        <f t="shared" si="2"/>
        <v>-1.0991880117217079E-3</v>
      </c>
      <c r="R29" s="17">
        <f t="shared" si="3"/>
        <v>1.6986405171337537E-3</v>
      </c>
      <c r="S29" s="17">
        <f t="shared" si="14"/>
        <v>3.7928010980080655E-5</v>
      </c>
      <c r="T29" s="17">
        <f t="shared" si="15"/>
        <v>4.8072435439542082E-3</v>
      </c>
      <c r="U29" s="17">
        <f t="shared" si="16"/>
        <v>1.9549533772819949E-3</v>
      </c>
      <c r="V29" s="17">
        <f t="shared" si="17"/>
        <v>5.3648024883841945</v>
      </c>
      <c r="W29" s="17">
        <f t="shared" si="4"/>
        <v>5.9977617145669834E-4</v>
      </c>
      <c r="X29" s="17">
        <f t="shared" si="5"/>
        <v>-3.2582556288033248E-3</v>
      </c>
      <c r="Y29" s="17">
        <f t="shared" si="18"/>
        <v>1.8992157380895323E-3</v>
      </c>
      <c r="Z29" s="17">
        <f t="shared" si="19"/>
        <v>-2.723851370199982E-3</v>
      </c>
      <c r="AA29" s="17">
        <f t="shared" si="6"/>
        <v>1426.9793001481348</v>
      </c>
      <c r="AB29" s="17">
        <f t="shared" si="7"/>
        <v>1.7276148629800019E-2</v>
      </c>
      <c r="AC29" s="17">
        <f t="shared" si="8"/>
        <v>388.40166203242268</v>
      </c>
      <c r="AD29" s="17">
        <f t="shared" si="9"/>
        <v>19.082987076578608</v>
      </c>
      <c r="AE29" s="17">
        <f t="shared" si="20"/>
        <v>1.7685580651469045E-2</v>
      </c>
      <c r="AF29" s="17">
        <f t="shared" si="10"/>
        <v>1.000402478739151</v>
      </c>
      <c r="AG29" s="17">
        <f t="shared" si="11"/>
        <v>3.1061469839710358E-2</v>
      </c>
      <c r="AH29" s="17">
        <f t="shared" si="12"/>
        <v>1.3580605199075828E-2</v>
      </c>
      <c r="AI29" s="17">
        <f t="shared" si="13"/>
        <v>3.5868713383664569E-2</v>
      </c>
    </row>
    <row r="30" spans="1:35" x14ac:dyDescent="0.25">
      <c r="J30" s="17">
        <v>28</v>
      </c>
      <c r="K30">
        <v>0.80304516814067028</v>
      </c>
      <c r="L30">
        <v>0.45641627366421744</v>
      </c>
      <c r="M30">
        <v>0.69136831370997243</v>
      </c>
      <c r="N30">
        <v>1.6306239558616653</v>
      </c>
      <c r="O30" s="17">
        <f t="shared" si="0"/>
        <v>8.0304516814067028E-5</v>
      </c>
      <c r="P30" s="17">
        <f t="shared" si="1"/>
        <v>4.5641627366421744E-5</v>
      </c>
      <c r="Q30" s="17">
        <f t="shared" si="2"/>
        <v>1.3827366274199449E-3</v>
      </c>
      <c r="R30" s="17">
        <f t="shared" si="3"/>
        <v>3.2612479117233306E-3</v>
      </c>
      <c r="S30" s="17">
        <f t="shared" si="14"/>
        <v>1.1064692559813156E-4</v>
      </c>
      <c r="T30" s="17">
        <f t="shared" si="15"/>
        <v>4.8914364625297886E-3</v>
      </c>
      <c r="U30" s="17">
        <f t="shared" si="16"/>
        <v>3.1421946669737402E-3</v>
      </c>
      <c r="V30" s="17">
        <f t="shared" si="17"/>
        <v>5.3679624207980616</v>
      </c>
      <c r="W30" s="17">
        <f t="shared" si="4"/>
        <v>2.5280150684772896E-3</v>
      </c>
      <c r="X30" s="17">
        <f t="shared" si="5"/>
        <v>-5.2369911116229009E-3</v>
      </c>
      <c r="Y30" s="17">
        <f t="shared" si="18"/>
        <v>3.1643512429125106E-3</v>
      </c>
      <c r="Z30" s="17">
        <f t="shared" si="19"/>
        <v>-3.0095996066196035E-3</v>
      </c>
      <c r="AA30" s="17">
        <f t="shared" si="6"/>
        <v>1428.7857647957339</v>
      </c>
      <c r="AB30" s="17">
        <f t="shared" si="7"/>
        <v>1.6990400393380397E-2</v>
      </c>
      <c r="AC30" s="17">
        <f t="shared" si="8"/>
        <v>388.45208904336181</v>
      </c>
      <c r="AD30" s="17">
        <f t="shared" si="9"/>
        <v>19.072481449299623</v>
      </c>
      <c r="AE30" s="17">
        <f t="shared" si="20"/>
        <v>1.748086464063453E-2</v>
      </c>
      <c r="AF30" s="17">
        <f t="shared" si="10"/>
        <v>1.0004822702820642</v>
      </c>
      <c r="AG30" s="17">
        <f t="shared" si="11"/>
        <v>3.1093693328876786E-2</v>
      </c>
      <c r="AH30" s="17">
        <f t="shared" si="12"/>
        <v>1.385806081186932E-2</v>
      </c>
      <c r="AI30" s="17">
        <f t="shared" si="13"/>
        <v>3.5985129791406577E-2</v>
      </c>
    </row>
    <row r="31" spans="1:35" x14ac:dyDescent="0.25">
      <c r="J31" s="17">
        <v>29</v>
      </c>
      <c r="K31">
        <v>0.30391447580768727</v>
      </c>
      <c r="L31">
        <v>0.58899559007841162</v>
      </c>
      <c r="M31">
        <v>1.852836248872336</v>
      </c>
      <c r="N31">
        <v>-0.33555693335074466</v>
      </c>
      <c r="O31" s="17">
        <f t="shared" si="0"/>
        <v>3.0391447580768727E-5</v>
      </c>
      <c r="P31" s="17">
        <f t="shared" si="1"/>
        <v>5.8899559007841162E-5</v>
      </c>
      <c r="Q31" s="17">
        <f t="shared" si="2"/>
        <v>3.705672497744672E-3</v>
      </c>
      <c r="R31" s="17">
        <f t="shared" si="3"/>
        <v>-6.7111386670148931E-4</v>
      </c>
      <c r="S31" s="17">
        <f t="shared" si="14"/>
        <v>1.1890898805927397E-4</v>
      </c>
      <c r="T31" s="17">
        <f t="shared" si="15"/>
        <v>4.9720487290316724E-3</v>
      </c>
      <c r="U31" s="17">
        <f t="shared" si="16"/>
        <v>6.5336476980210386E-3</v>
      </c>
      <c r="V31" s="17">
        <f t="shared" si="17"/>
        <v>5.3665580049507291</v>
      </c>
      <c r="W31" s="17">
        <f t="shared" si="4"/>
        <v>1.5742069154760373E-3</v>
      </c>
      <c r="X31" s="17">
        <f t="shared" si="5"/>
        <v>-1.0889412830035064E-2</v>
      </c>
      <c r="Y31" s="17">
        <f t="shared" si="18"/>
        <v>4.6855345318472727E-3</v>
      </c>
      <c r="Z31" s="17">
        <f t="shared" si="19"/>
        <v>-6.6254785152566904E-3</v>
      </c>
      <c r="AA31" s="17">
        <f t="shared" si="6"/>
        <v>1430.9608637672818</v>
      </c>
      <c r="AB31" s="17">
        <f t="shared" si="7"/>
        <v>1.337452148474331E-2</v>
      </c>
      <c r="AC31" s="17">
        <f t="shared" si="8"/>
        <v>387.24312395062549</v>
      </c>
      <c r="AD31" s="17">
        <f t="shared" si="9"/>
        <v>19.324349176953024</v>
      </c>
      <c r="AE31" s="17">
        <f t="shared" si="20"/>
        <v>1.7235632517007465E-2</v>
      </c>
      <c r="AF31" s="17">
        <f t="shared" si="10"/>
        <v>1.0038101520715235</v>
      </c>
      <c r="AG31" s="17">
        <f t="shared" si="11"/>
        <v>2.6878908001408942E-2</v>
      </c>
      <c r="AH31" s="17">
        <f t="shared" si="12"/>
        <v>1.1573831000533556E-2</v>
      </c>
      <c r="AI31" s="17">
        <f t="shared" si="13"/>
        <v>3.1850956730440617E-2</v>
      </c>
    </row>
    <row r="32" spans="1:35" x14ac:dyDescent="0.25">
      <c r="J32" s="17">
        <v>30</v>
      </c>
      <c r="K32">
        <v>1.038274604070466</v>
      </c>
      <c r="L32">
        <v>0.14350462151924148</v>
      </c>
      <c r="M32">
        <v>1.1410406841605436</v>
      </c>
      <c r="N32">
        <v>-0.14829879546596203</v>
      </c>
      <c r="O32" s="17">
        <f t="shared" si="0"/>
        <v>1.038274604070466E-4</v>
      </c>
      <c r="P32" s="17">
        <f t="shared" si="1"/>
        <v>1.4350462151924148E-5</v>
      </c>
      <c r="Q32" s="17">
        <f t="shared" si="2"/>
        <v>2.2820813683210872E-3</v>
      </c>
      <c r="R32" s="17">
        <f t="shared" si="3"/>
        <v>-2.9659759093192406E-4</v>
      </c>
      <c r="S32" s="17">
        <f t="shared" si="14"/>
        <v>1.989546508544658E-4</v>
      </c>
      <c r="T32" s="17">
        <f t="shared" si="15"/>
        <v>4.9919894453772625E-3</v>
      </c>
      <c r="U32" s="17">
        <f t="shared" si="16"/>
        <v>8.1623642965400218E-3</v>
      </c>
      <c r="V32" s="17">
        <f t="shared" si="17"/>
        <v>5.3658089885486326</v>
      </c>
      <c r="W32" s="17">
        <f t="shared" si="4"/>
        <v>1.188877195609889E-3</v>
      </c>
      <c r="X32" s="17">
        <f t="shared" si="5"/>
        <v>-1.360394049423337E-2</v>
      </c>
      <c r="Y32" s="17">
        <f t="shared" si="18"/>
        <v>5.9962279042978066E-3</v>
      </c>
      <c r="Z32" s="17">
        <f t="shared" si="19"/>
        <v>-9.3045216369112716E-3</v>
      </c>
      <c r="AA32" s="17">
        <f t="shared" si="6"/>
        <v>1432.8376443609206</v>
      </c>
      <c r="AB32" s="17">
        <f t="shared" si="7"/>
        <v>1.0695478363088729E-2</v>
      </c>
      <c r="AC32" s="17">
        <f t="shared" si="8"/>
        <v>387.0379244913384</v>
      </c>
      <c r="AD32" s="17">
        <f t="shared" si="9"/>
        <v>19.367099064304501</v>
      </c>
      <c r="AE32" s="17">
        <f t="shared" si="20"/>
        <v>1.5305077000875387E-2</v>
      </c>
      <c r="AF32" s="17">
        <f t="shared" si="10"/>
        <v>1.0045608185021786</v>
      </c>
      <c r="AG32" s="17">
        <f t="shared" si="11"/>
        <v>2.2955151534172165E-2</v>
      </c>
      <c r="AH32" s="17">
        <f t="shared" si="12"/>
        <v>9.9548738521901062E-3</v>
      </c>
      <c r="AI32" s="17">
        <f t="shared" si="13"/>
        <v>2.7947140979549426E-2</v>
      </c>
    </row>
    <row r="33" spans="10:35" x14ac:dyDescent="0.25">
      <c r="J33" s="17">
        <v>31</v>
      </c>
      <c r="K33">
        <v>-0.7798166734573897</v>
      </c>
      <c r="L33">
        <v>1.0759936230897438</v>
      </c>
      <c r="M33">
        <v>-0.58182195061817765</v>
      </c>
      <c r="N33">
        <v>0.53391204346553423</v>
      </c>
      <c r="O33" s="17">
        <f t="shared" si="0"/>
        <v>-7.798166734573897E-5</v>
      </c>
      <c r="P33" s="17">
        <f t="shared" si="1"/>
        <v>1.0759936230897438E-4</v>
      </c>
      <c r="Q33" s="17">
        <f t="shared" si="2"/>
        <v>-1.1636439012363553E-3</v>
      </c>
      <c r="R33" s="17">
        <f t="shared" si="3"/>
        <v>1.0678240869310685E-3</v>
      </c>
      <c r="S33" s="17">
        <f t="shared" si="14"/>
        <v>8.1182053337833671E-5</v>
      </c>
      <c r="T33" s="17">
        <f t="shared" si="15"/>
        <v>5.1011909186107849E-3</v>
      </c>
      <c r="U33" s="17">
        <f t="shared" si="16"/>
        <v>6.1824839656496643E-3</v>
      </c>
      <c r="V33" s="17">
        <f t="shared" si="17"/>
        <v>5.3665741971048195</v>
      </c>
      <c r="W33" s="17">
        <f t="shared" si="4"/>
        <v>1.3755747031887274E-3</v>
      </c>
      <c r="X33" s="17">
        <f t="shared" si="5"/>
        <v>-1.0304139942749441E-2</v>
      </c>
      <c r="Y33" s="17">
        <f t="shared" si="18"/>
        <v>5.7475190658326488E-3</v>
      </c>
      <c r="Z33" s="17">
        <f t="shared" si="19"/>
        <v>-8.6825836620184078E-3</v>
      </c>
      <c r="AA33" s="17">
        <f t="shared" si="6"/>
        <v>1432.4813292858735</v>
      </c>
      <c r="AB33" s="17">
        <f t="shared" si="7"/>
        <v>1.1317416337981593E-2</v>
      </c>
      <c r="AC33" s="17">
        <f t="shared" si="8"/>
        <v>388.15625209851567</v>
      </c>
      <c r="AD33" s="17">
        <f t="shared" si="9"/>
        <v>19.134114146142569</v>
      </c>
      <c r="AE33" s="17">
        <f t="shared" si="20"/>
        <v>1.3000277681982059E-2</v>
      </c>
      <c r="AF33" s="17">
        <f t="shared" si="10"/>
        <v>1.0016640288368552</v>
      </c>
      <c r="AG33" s="17">
        <f t="shared" si="11"/>
        <v>2.2511787706700159E-2</v>
      </c>
      <c r="AH33" s="17">
        <f t="shared" si="12"/>
        <v>1.0352940696718334E-2</v>
      </c>
      <c r="AI33" s="17">
        <f t="shared" si="13"/>
        <v>2.7612978625310945E-2</v>
      </c>
    </row>
    <row r="34" spans="10:35" x14ac:dyDescent="0.25">
      <c r="J34" s="17">
        <v>32</v>
      </c>
      <c r="K34">
        <v>0.54577185437665321</v>
      </c>
      <c r="L34">
        <v>-0.31643708098272327</v>
      </c>
      <c r="M34">
        <v>-0.44076614358345978</v>
      </c>
      <c r="N34">
        <v>-1.3659928299603052</v>
      </c>
      <c r="O34" s="17">
        <f t="shared" si="0"/>
        <v>5.4577185437665321E-5</v>
      </c>
      <c r="P34" s="17">
        <f t="shared" si="1"/>
        <v>-3.1643708098272327E-5</v>
      </c>
      <c r="Q34" s="17">
        <f t="shared" si="2"/>
        <v>-8.8153228716691956E-4</v>
      </c>
      <c r="R34" s="17">
        <f t="shared" si="3"/>
        <v>-2.7319856599206105E-3</v>
      </c>
      <c r="S34" s="17">
        <f t="shared" si="14"/>
        <v>1.1952282810793226E-4</v>
      </c>
      <c r="T34" s="17">
        <f t="shared" si="15"/>
        <v>5.0493090267903556E-3</v>
      </c>
      <c r="U34" s="17">
        <f t="shared" si="16"/>
        <v>4.6827032819177781E-3</v>
      </c>
      <c r="V34" s="17">
        <f t="shared" si="17"/>
        <v>5.3633865542029167</v>
      </c>
      <c r="W34" s="17">
        <f t="shared" si="4"/>
        <v>-4.7126350162815924E-4</v>
      </c>
      <c r="X34" s="17">
        <f t="shared" si="5"/>
        <v>-7.8045054698629634E-3</v>
      </c>
      <c r="Y34" s="17">
        <f t="shared" si="18"/>
        <v>4.6690446025393776E-3</v>
      </c>
      <c r="Z34" s="17">
        <f t="shared" si="19"/>
        <v>-8.6420915560720696E-3</v>
      </c>
      <c r="AA34" s="17">
        <f t="shared" si="6"/>
        <v>1430.9372675183465</v>
      </c>
      <c r="AB34" s="17">
        <f t="shared" si="7"/>
        <v>1.1357908443927931E-2</v>
      </c>
      <c r="AC34" s="17">
        <f t="shared" si="8"/>
        <v>388.42890221749144</v>
      </c>
      <c r="AD34" s="17">
        <f t="shared" si="9"/>
        <v>19.077312038022619</v>
      </c>
      <c r="AE34" s="17">
        <f t="shared" si="20"/>
        <v>1.2158847009981825E-2</v>
      </c>
      <c r="AF34" s="17">
        <f t="shared" si="10"/>
        <v>1.0007919437415447</v>
      </c>
      <c r="AG34" s="17">
        <f t="shared" si="11"/>
        <v>2.1712322323112973E-2</v>
      </c>
      <c r="AH34" s="17">
        <f t="shared" si="12"/>
        <v>9.9539445961580944E-3</v>
      </c>
      <c r="AI34" s="17">
        <f t="shared" si="13"/>
        <v>2.676163134990333E-2</v>
      </c>
    </row>
    <row r="35" spans="10:35" x14ac:dyDescent="0.25">
      <c r="J35" s="17">
        <v>33</v>
      </c>
      <c r="K35">
        <v>1.9929575501009822</v>
      </c>
      <c r="L35">
        <v>-0.56648786994628608</v>
      </c>
      <c r="M35">
        <v>8.6129148257896304E-2</v>
      </c>
      <c r="N35">
        <v>-0.23426082407240756</v>
      </c>
      <c r="O35" s="17">
        <f t="shared" si="0"/>
        <v>1.9929575501009822E-4</v>
      </c>
      <c r="P35" s="17">
        <f t="shared" si="1"/>
        <v>-5.6648786994628608E-5</v>
      </c>
      <c r="Q35" s="17">
        <f t="shared" si="2"/>
        <v>1.7225829651579261E-4</v>
      </c>
      <c r="R35" s="17">
        <f t="shared" si="3"/>
        <v>-4.6852164814481512E-4</v>
      </c>
      <c r="S35" s="17">
        <f t="shared" si="14"/>
        <v>2.9491401749644403E-4</v>
      </c>
      <c r="T35" s="17">
        <f t="shared" si="15"/>
        <v>4.9827984344376561E-3</v>
      </c>
      <c r="U35" s="17">
        <f t="shared" si="16"/>
        <v>4.3866912502417933E-3</v>
      </c>
      <c r="V35" s="17">
        <f t="shared" si="17"/>
        <v>5.3630999038931702</v>
      </c>
      <c r="W35" s="17">
        <f t="shared" si="4"/>
        <v>-3.4510572716466096E-4</v>
      </c>
      <c r="X35" s="17">
        <f t="shared" si="5"/>
        <v>-7.3111520837363221E-3</v>
      </c>
      <c r="Y35" s="17">
        <f t="shared" si="18"/>
        <v>4.6792826552667019E-3</v>
      </c>
      <c r="Z35" s="17">
        <f t="shared" si="19"/>
        <v>-8.5338503738813902E-3</v>
      </c>
      <c r="AA35" s="17">
        <f t="shared" si="6"/>
        <v>1430.9519176045349</v>
      </c>
      <c r="AB35" s="17">
        <f t="shared" si="7"/>
        <v>1.146614962611861E-2</v>
      </c>
      <c r="AC35" s="17">
        <f t="shared" si="8"/>
        <v>388.62721346403043</v>
      </c>
      <c r="AD35" s="17">
        <f t="shared" si="9"/>
        <v>19.035997194993659</v>
      </c>
      <c r="AE35" s="17">
        <f t="shared" si="20"/>
        <v>1.1758377726954879E-2</v>
      </c>
      <c r="AF35" s="17">
        <f t="shared" si="10"/>
        <v>1.0002889153541563</v>
      </c>
      <c r="AG35" s="17">
        <f t="shared" si="11"/>
        <v>2.1656896439538314E-2</v>
      </c>
      <c r="AH35" s="17">
        <f t="shared" si="12"/>
        <v>1.0044632763001569E-2</v>
      </c>
      <c r="AI35" s="17">
        <f t="shared" si="13"/>
        <v>2.663969487397597E-2</v>
      </c>
    </row>
    <row r="36" spans="10:35" x14ac:dyDescent="0.25">
      <c r="J36" s="17">
        <v>34</v>
      </c>
      <c r="K36">
        <v>2.8353679226711392</v>
      </c>
      <c r="L36">
        <v>1.251978574146051</v>
      </c>
      <c r="M36">
        <v>0.88090700955945067</v>
      </c>
      <c r="N36">
        <v>1.3321641745278612</v>
      </c>
      <c r="O36" s="17">
        <f t="shared" si="0"/>
        <v>2.8353679226711392E-4</v>
      </c>
      <c r="P36" s="17">
        <f t="shared" si="1"/>
        <v>1.251978574146051E-4</v>
      </c>
      <c r="Q36" s="17">
        <f t="shared" si="2"/>
        <v>1.7618140191189013E-3</v>
      </c>
      <c r="R36" s="17">
        <f t="shared" si="3"/>
        <v>2.6643283490557224E-3</v>
      </c>
      <c r="S36" s="17">
        <f t="shared" si="14"/>
        <v>5.1946800626426919E-4</v>
      </c>
      <c r="T36" s="17">
        <f t="shared" si="15"/>
        <v>5.1114366049647298E-3</v>
      </c>
      <c r="U36" s="17">
        <f t="shared" si="16"/>
        <v>5.7098361443365152E-3</v>
      </c>
      <c r="V36" s="17">
        <f t="shared" si="17"/>
        <v>5.3660034336425735</v>
      </c>
      <c r="W36" s="17">
        <f t="shared" si="4"/>
        <v>1.5597458587940647E-3</v>
      </c>
      <c r="X36" s="17">
        <f t="shared" si="5"/>
        <v>-9.5163935738941923E-3</v>
      </c>
      <c r="Y36" s="17">
        <f t="shared" si="18"/>
        <v>5.9888848480466189E-3</v>
      </c>
      <c r="Z36" s="17">
        <f t="shared" si="19"/>
        <v>-8.9208026252875182E-3</v>
      </c>
      <c r="AA36" s="17">
        <f t="shared" si="6"/>
        <v>1432.827122992129</v>
      </c>
      <c r="AB36" s="17">
        <f t="shared" si="7"/>
        <v>1.1079197374712482E-2</v>
      </c>
      <c r="AC36" s="17">
        <f t="shared" si="8"/>
        <v>388.6184417925665</v>
      </c>
      <c r="AD36" s="17">
        <f t="shared" si="9"/>
        <v>19.037824626548648</v>
      </c>
      <c r="AE36" s="17">
        <f t="shared" si="20"/>
        <v>1.1612263676536744E-2</v>
      </c>
      <c r="AF36" s="17">
        <f t="shared" si="10"/>
        <v>1.0005272250711996</v>
      </c>
      <c r="AG36" s="17">
        <f t="shared" si="11"/>
        <v>2.1604642364613246E-2</v>
      </c>
      <c r="AH36" s="17">
        <f t="shared" si="12"/>
        <v>1.0258911838988633E-2</v>
      </c>
      <c r="AI36" s="17">
        <f t="shared" si="13"/>
        <v>2.6716078969577978E-2</v>
      </c>
    </row>
    <row r="37" spans="10:35" x14ac:dyDescent="0.25">
      <c r="J37" s="17">
        <v>35</v>
      </c>
      <c r="K37">
        <v>0.18787090994010214</v>
      </c>
      <c r="L37">
        <v>0.54195766097109299</v>
      </c>
      <c r="M37">
        <v>-0.24961991584859788</v>
      </c>
      <c r="N37">
        <v>-1.2210875866003335</v>
      </c>
      <c r="O37" s="17">
        <f t="shared" si="0"/>
        <v>1.8787090994010214E-5</v>
      </c>
      <c r="P37" s="17">
        <f t="shared" si="1"/>
        <v>5.4195766097109299E-5</v>
      </c>
      <c r="Q37" s="17">
        <f t="shared" si="2"/>
        <v>-4.9923983169719577E-4</v>
      </c>
      <c r="R37" s="17">
        <f t="shared" si="3"/>
        <v>-2.4421751732006669E-3</v>
      </c>
      <c r="S37" s="17">
        <f t="shared" si="14"/>
        <v>4.3436149600542561E-4</v>
      </c>
      <c r="T37" s="17">
        <f t="shared" si="15"/>
        <v>5.1433450500688932E-3</v>
      </c>
      <c r="U37" s="17">
        <f t="shared" si="16"/>
        <v>4.6396126982056682E-3</v>
      </c>
      <c r="V37" s="17">
        <f t="shared" si="17"/>
        <v>5.3632197539198394</v>
      </c>
      <c r="W37" s="17">
        <f t="shared" si="4"/>
        <v>-2.9780135348392203E-4</v>
      </c>
      <c r="X37" s="17">
        <f t="shared" si="5"/>
        <v>-7.7326878303427809E-3</v>
      </c>
      <c r="Y37" s="17">
        <f t="shared" si="18"/>
        <v>4.95050952345669E-3</v>
      </c>
      <c r="Z37" s="17">
        <f t="shared" si="19"/>
        <v>-8.9611930195331296E-3</v>
      </c>
      <c r="AA37" s="17">
        <f t="shared" si="6"/>
        <v>1431.3400828497197</v>
      </c>
      <c r="AB37" s="17">
        <f t="shared" si="7"/>
        <v>1.1038806980466871E-2</v>
      </c>
      <c r="AC37" s="17">
        <f t="shared" si="8"/>
        <v>388.63907028565615</v>
      </c>
      <c r="AD37" s="17">
        <f t="shared" si="9"/>
        <v>19.033527023821637</v>
      </c>
      <c r="AE37" s="17">
        <f t="shared" si="20"/>
        <v>1.1345730525624613E-2</v>
      </c>
      <c r="AF37" s="17">
        <f t="shared" si="10"/>
        <v>1.0003035724672869</v>
      </c>
      <c r="AG37" s="17">
        <f t="shared" si="11"/>
        <v>2.1003518146801913E-2</v>
      </c>
      <c r="AH37" s="17">
        <f t="shared" si="12"/>
        <v>9.8112493937561711E-3</v>
      </c>
      <c r="AI37" s="17">
        <f t="shared" si="13"/>
        <v>2.6146863196870807E-2</v>
      </c>
    </row>
    <row r="38" spans="10:35" x14ac:dyDescent="0.25">
      <c r="J38" s="17">
        <v>36</v>
      </c>
      <c r="K38">
        <v>1.2666851034737192</v>
      </c>
      <c r="L38">
        <v>-0.28888734959764406</v>
      </c>
      <c r="M38">
        <v>-1.3058752301731147</v>
      </c>
      <c r="N38">
        <v>0.76425408224167768</v>
      </c>
      <c r="O38" s="17">
        <f t="shared" si="0"/>
        <v>1.2666851034737192E-4</v>
      </c>
      <c r="P38" s="17">
        <f t="shared" si="1"/>
        <v>-2.8888734959764406E-5</v>
      </c>
      <c r="Q38" s="17">
        <f t="shared" si="2"/>
        <v>-2.6117504603462294E-3</v>
      </c>
      <c r="R38" s="17">
        <f t="shared" si="3"/>
        <v>1.5285081644833554E-3</v>
      </c>
      <c r="S38" s="17">
        <f t="shared" si="14"/>
        <v>4.7415770715171241E-4</v>
      </c>
      <c r="T38" s="17">
        <f t="shared" si="15"/>
        <v>5.0857873050953505E-3</v>
      </c>
      <c r="U38" s="17">
        <f t="shared" si="16"/>
        <v>1.5639009680388722E-3</v>
      </c>
      <c r="V38" s="17">
        <f t="shared" si="17"/>
        <v>5.3649634934793369</v>
      </c>
      <c r="W38" s="17">
        <f t="shared" si="4"/>
        <v>8.9586213234053901E-4</v>
      </c>
      <c r="X38" s="17">
        <f t="shared" si="5"/>
        <v>-2.6065016133981203E-3</v>
      </c>
      <c r="Y38" s="17">
        <f t="shared" si="18"/>
        <v>3.7877215362132045E-3</v>
      </c>
      <c r="Z38" s="17">
        <f t="shared" si="19"/>
        <v>-5.7326505560325695E-3</v>
      </c>
      <c r="AA38" s="17">
        <f t="shared" si="6"/>
        <v>1429.6767050609949</v>
      </c>
      <c r="AB38" s="17">
        <f t="shared" si="7"/>
        <v>1.4267349443967431E-2</v>
      </c>
      <c r="AC38" s="17">
        <f t="shared" si="8"/>
        <v>389.88010908654661</v>
      </c>
      <c r="AD38" s="17">
        <f t="shared" si="9"/>
        <v>18.774977273636122</v>
      </c>
      <c r="AE38" s="17">
        <f t="shared" si="20"/>
        <v>1.1192268753045742E-2</v>
      </c>
      <c r="AF38" s="17">
        <f t="shared" si="10"/>
        <v>0.99696817540995741</v>
      </c>
      <c r="AG38" s="17">
        <f t="shared" si="11"/>
        <v>2.4658777268165812E-2</v>
      </c>
      <c r="AH38" s="17">
        <f t="shared" si="12"/>
        <v>1.1928968169659226E-2</v>
      </c>
      <c r="AI38" s="17">
        <f t="shared" si="13"/>
        <v>2.9744564573261162E-2</v>
      </c>
    </row>
    <row r="39" spans="10:35" x14ac:dyDescent="0.25">
      <c r="J39" s="17">
        <v>37</v>
      </c>
      <c r="K39">
        <v>0.78428229244309478</v>
      </c>
      <c r="L39">
        <v>0.42815486267500091</v>
      </c>
      <c r="M39">
        <v>0.40388158595305867</v>
      </c>
      <c r="N39">
        <v>-0.64809682953637093</v>
      </c>
      <c r="O39" s="17">
        <f t="shared" si="0"/>
        <v>7.8428229244309478E-5</v>
      </c>
      <c r="P39" s="17">
        <f t="shared" si="1"/>
        <v>4.2815486267500091E-5</v>
      </c>
      <c r="Q39" s="17">
        <f t="shared" si="2"/>
        <v>8.0776317190611735E-4</v>
      </c>
      <c r="R39" s="17">
        <f t="shared" si="3"/>
        <v>-1.2961936590727419E-3</v>
      </c>
      <c r="S39" s="17">
        <f t="shared" si="14"/>
        <v>4.5775439496567941E-4</v>
      </c>
      <c r="T39" s="17">
        <f t="shared" si="15"/>
        <v>5.111445330343781E-3</v>
      </c>
      <c r="U39" s="17">
        <f t="shared" si="16"/>
        <v>2.2152740431411024E-3</v>
      </c>
      <c r="V39" s="17">
        <f t="shared" si="17"/>
        <v>5.363533783303378</v>
      </c>
      <c r="W39" s="17">
        <f t="shared" si="4"/>
        <v>-3.56347295911662E-5</v>
      </c>
      <c r="X39" s="17">
        <f t="shared" si="5"/>
        <v>-3.6921234052351708E-3</v>
      </c>
      <c r="Y39" s="17">
        <f t="shared" si="18"/>
        <v>3.36205525450382E-3</v>
      </c>
      <c r="Z39" s="17">
        <f t="shared" si="19"/>
        <v>-5.9192314249728517E-3</v>
      </c>
      <c r="AA39" s="17">
        <f t="shared" si="6"/>
        <v>1429.0682693983651</v>
      </c>
      <c r="AB39" s="17">
        <f t="shared" si="7"/>
        <v>1.4080768575027148E-2</v>
      </c>
      <c r="AC39" s="17">
        <f t="shared" si="8"/>
        <v>389.18087648862144</v>
      </c>
      <c r="AD39" s="17">
        <f t="shared" si="9"/>
        <v>18.920650731537201</v>
      </c>
      <c r="AE39" s="17">
        <f t="shared" si="20"/>
        <v>1.2729809098506586E-2</v>
      </c>
      <c r="AF39" s="17">
        <f t="shared" si="10"/>
        <v>0.99866779893832447</v>
      </c>
      <c r="AG39" s="17">
        <f t="shared" si="11"/>
        <v>2.5014725798590112E-2</v>
      </c>
      <c r="AH39" s="17">
        <f t="shared" si="12"/>
        <v>1.1609436961823245E-2</v>
      </c>
      <c r="AI39" s="17">
        <f t="shared" si="13"/>
        <v>3.0126171128933892E-2</v>
      </c>
    </row>
    <row r="40" spans="10:35" x14ac:dyDescent="0.25">
      <c r="J40" s="17">
        <v>38</v>
      </c>
      <c r="K40">
        <v>0.72309831011807546</v>
      </c>
      <c r="L40">
        <v>0.52528775995597243</v>
      </c>
      <c r="M40">
        <v>1.0750386536528822</v>
      </c>
      <c r="N40">
        <v>-2.7694477466866374</v>
      </c>
      <c r="O40" s="17">
        <f t="shared" si="0"/>
        <v>7.2309831011807546E-5</v>
      </c>
      <c r="P40" s="17">
        <f t="shared" si="1"/>
        <v>5.2528775995597243E-5</v>
      </c>
      <c r="Q40" s="17">
        <f t="shared" si="2"/>
        <v>2.1500773073057644E-3</v>
      </c>
      <c r="R40" s="17">
        <f t="shared" si="3"/>
        <v>-5.5388954933732748E-3</v>
      </c>
      <c r="S40" s="17">
        <f t="shared" si="14"/>
        <v>4.385133469843511E-4</v>
      </c>
      <c r="T40" s="17">
        <f t="shared" si="15"/>
        <v>5.1416850402706219E-3</v>
      </c>
      <c r="U40" s="17">
        <f t="shared" si="16"/>
        <v>4.1438239461327568E-3</v>
      </c>
      <c r="V40" s="17">
        <f t="shared" si="17"/>
        <v>5.3581473133283115</v>
      </c>
      <c r="W40" s="17">
        <f t="shared" si="4"/>
        <v>-3.4088401698451468E-3</v>
      </c>
      <c r="X40" s="17">
        <f t="shared" si="5"/>
        <v>-6.9063732435545953E-3</v>
      </c>
      <c r="Y40" s="17">
        <f t="shared" si="18"/>
        <v>3.105305919059255E-3</v>
      </c>
      <c r="Z40" s="17">
        <f t="shared" si="19"/>
        <v>-8.8431255281988426E-3</v>
      </c>
      <c r="AA40" s="17">
        <f t="shared" si="6"/>
        <v>1428.7014041681095</v>
      </c>
      <c r="AB40" s="17">
        <f t="shared" si="7"/>
        <v>1.1156874471801158E-2</v>
      </c>
      <c r="AC40" s="17">
        <f t="shared" si="8"/>
        <v>387.76599354986598</v>
      </c>
      <c r="AD40" s="17">
        <f t="shared" si="9"/>
        <v>19.215418010444587</v>
      </c>
      <c r="AE40" s="17">
        <f t="shared" si="20"/>
        <v>1.3405288836766867E-2</v>
      </c>
      <c r="AF40" s="17">
        <f t="shared" si="10"/>
        <v>1.0022236058733618</v>
      </c>
      <c r="AG40" s="17">
        <f t="shared" si="11"/>
        <v>2.1448703599348636E-2</v>
      </c>
      <c r="AH40" s="17">
        <f t="shared" si="12"/>
        <v>9.1676219450646246E-3</v>
      </c>
      <c r="AI40" s="17">
        <f t="shared" si="13"/>
        <v>2.659038863961926E-2</v>
      </c>
    </row>
    <row r="41" spans="10:35" x14ac:dyDescent="0.25">
      <c r="J41" s="17">
        <v>39</v>
      </c>
      <c r="K41">
        <v>0.46381501306314021</v>
      </c>
      <c r="L41">
        <v>1.4671377357444726</v>
      </c>
      <c r="M41">
        <v>-1.7225829651579261</v>
      </c>
      <c r="N41">
        <v>4.5494061851059087E-2</v>
      </c>
      <c r="O41" s="17">
        <f t="shared" si="0"/>
        <v>4.6381501306314021E-5</v>
      </c>
      <c r="P41" s="17">
        <f t="shared" si="1"/>
        <v>1.4671377357444726E-4</v>
      </c>
      <c r="Q41" s="17">
        <f t="shared" si="2"/>
        <v>-3.4451659303158522E-3</v>
      </c>
      <c r="R41" s="17">
        <f t="shared" si="3"/>
        <v>9.0988123702118173E-5</v>
      </c>
      <c r="S41" s="17">
        <f t="shared" si="14"/>
        <v>3.9719217889379495E-4</v>
      </c>
      <c r="T41" s="17">
        <f t="shared" si="15"/>
        <v>5.2600618057909452E-3</v>
      </c>
      <c r="U41" s="17">
        <f t="shared" si="16"/>
        <v>2.8427562120362897E-4</v>
      </c>
      <c r="V41" s="17">
        <f t="shared" si="17"/>
        <v>5.359468020965334</v>
      </c>
      <c r="W41" s="17">
        <f t="shared" si="4"/>
        <v>-2.7965521542629335E-3</v>
      </c>
      <c r="X41" s="17">
        <f t="shared" si="5"/>
        <v>-4.737927020060483E-4</v>
      </c>
      <c r="Y41" s="17">
        <f t="shared" si="18"/>
        <v>1.6603565826028004E-3</v>
      </c>
      <c r="Z41" s="17">
        <f t="shared" si="19"/>
        <v>-5.7021761738178332E-3</v>
      </c>
      <c r="AA41" s="17">
        <f t="shared" si="6"/>
        <v>1426.6384937815851</v>
      </c>
      <c r="AB41" s="17">
        <f t="shared" si="7"/>
        <v>1.4297823826182167E-2</v>
      </c>
      <c r="AC41" s="17">
        <f t="shared" si="8"/>
        <v>389.32963670854201</v>
      </c>
      <c r="AD41" s="17">
        <f t="shared" si="9"/>
        <v>18.889659019053749</v>
      </c>
      <c r="AE41" s="17">
        <f t="shared" si="20"/>
        <v>1.2281081654284012E-2</v>
      </c>
      <c r="AF41" s="17">
        <f t="shared" si="10"/>
        <v>0.9980116863858679</v>
      </c>
      <c r="AG41" s="17">
        <f t="shared" si="11"/>
        <v>2.4391854434219942E-2</v>
      </c>
      <c r="AH41" s="17">
        <f t="shared" si="12"/>
        <v>1.1102401693986852E-2</v>
      </c>
      <c r="AI41" s="17">
        <f t="shared" si="13"/>
        <v>2.9651916240010887E-2</v>
      </c>
    </row>
    <row r="42" spans="10:35" x14ac:dyDescent="0.25">
      <c r="J42" s="17">
        <v>40</v>
      </c>
      <c r="K42">
        <v>1.3540329746319912</v>
      </c>
      <c r="L42">
        <v>1.6882040654309094</v>
      </c>
      <c r="M42">
        <v>0.23866505216574296</v>
      </c>
      <c r="N42">
        <v>0.14505076251225546</v>
      </c>
      <c r="O42" s="17">
        <f t="shared" si="0"/>
        <v>1.3540329746319912E-4</v>
      </c>
      <c r="P42" s="17">
        <f t="shared" si="1"/>
        <v>1.6882040654309094E-4</v>
      </c>
      <c r="Q42" s="17">
        <f t="shared" si="2"/>
        <v>4.7733010433148593E-4</v>
      </c>
      <c r="R42" s="17">
        <f t="shared" si="3"/>
        <v>2.9010152502451092E-4</v>
      </c>
      <c r="S42" s="17">
        <f t="shared" si="14"/>
        <v>4.5315704057823509E-4</v>
      </c>
      <c r="T42" s="17">
        <f t="shared" si="15"/>
        <v>5.3768698511758471E-3</v>
      </c>
      <c r="U42" s="17">
        <f t="shared" si="16"/>
        <v>7.3317816341475202E-4</v>
      </c>
      <c r="V42" s="17">
        <f t="shared" si="17"/>
        <v>5.3607237004762744</v>
      </c>
      <c r="W42" s="17">
        <f t="shared" si="4"/>
        <v>-2.1006720083103897E-3</v>
      </c>
      <c r="X42" s="17">
        <f t="shared" si="5"/>
        <v>-1.2219636056912534E-3</v>
      </c>
      <c r="Y42" s="17">
        <f t="shared" si="18"/>
        <v>1.7944119560454688E-3</v>
      </c>
      <c r="Z42" s="17">
        <f t="shared" si="19"/>
        <v>-5.2408929313899595E-3</v>
      </c>
      <c r="AA42" s="17">
        <f t="shared" si="6"/>
        <v>1426.8297551571577</v>
      </c>
      <c r="AB42" s="17">
        <f t="shared" si="7"/>
        <v>1.4759107068610042E-2</v>
      </c>
      <c r="AC42" s="17">
        <f t="shared" si="8"/>
        <v>389.12539141188103</v>
      </c>
      <c r="AD42" s="17">
        <f t="shared" si="9"/>
        <v>18.932210122524786</v>
      </c>
      <c r="AE42" s="17">
        <f t="shared" si="20"/>
        <v>1.328945274023309E-2</v>
      </c>
      <c r="AF42" s="17">
        <f t="shared" si="10"/>
        <v>0.99855172097679201</v>
      </c>
      <c r="AG42" s="17">
        <f t="shared" si="11"/>
        <v>2.5549330341727787E-2</v>
      </c>
      <c r="AH42" s="17">
        <f t="shared" si="12"/>
        <v>1.1525050437306221E-2</v>
      </c>
      <c r="AI42" s="17">
        <f t="shared" si="13"/>
        <v>3.0926200192903635E-2</v>
      </c>
    </row>
    <row r="43" spans="10:35" x14ac:dyDescent="0.25">
      <c r="J43" s="17">
        <v>41</v>
      </c>
      <c r="K43">
        <v>1.8545415514381602</v>
      </c>
      <c r="L43">
        <v>-4.2584815673762932E-2</v>
      </c>
      <c r="M43">
        <v>-0.65689846451277845</v>
      </c>
      <c r="N43">
        <v>0.90737557911779732</v>
      </c>
      <c r="O43" s="17">
        <f t="shared" si="0"/>
        <v>1.8545415514381602E-4</v>
      </c>
      <c r="P43" s="17">
        <f t="shared" si="1"/>
        <v>-4.2584815673762932E-6</v>
      </c>
      <c r="Q43" s="17">
        <f t="shared" si="2"/>
        <v>-1.3137969290255569E-3</v>
      </c>
      <c r="R43" s="17">
        <f t="shared" si="3"/>
        <v>1.8147511582355946E-3</v>
      </c>
      <c r="S43" s="17">
        <f t="shared" si="14"/>
        <v>5.4797978760640412E-4</v>
      </c>
      <c r="T43" s="17">
        <f t="shared" si="15"/>
        <v>5.2972373993733016E-3</v>
      </c>
      <c r="U43" s="17">
        <f t="shared" si="16"/>
        <v>-6.5393658195228002E-4</v>
      </c>
      <c r="V43" s="17">
        <f t="shared" si="17"/>
        <v>5.3632528937182364</v>
      </c>
      <c r="W43" s="17">
        <f t="shared" si="4"/>
        <v>-3.2777109872978891E-4</v>
      </c>
      <c r="X43" s="17">
        <f t="shared" si="5"/>
        <v>1.0898943032538E-3</v>
      </c>
      <c r="Y43" s="17">
        <f t="shared" si="18"/>
        <v>1.4024783672599527E-3</v>
      </c>
      <c r="Z43" s="17">
        <f t="shared" si="19"/>
        <v>-2.7821082414347048E-3</v>
      </c>
      <c r="AA43" s="17">
        <f t="shared" si="6"/>
        <v>1426.2706422253593</v>
      </c>
      <c r="AB43" s="17">
        <f t="shared" si="7"/>
        <v>1.7217891758565296E-2</v>
      </c>
      <c r="AC43" s="17">
        <f t="shared" si="8"/>
        <v>389.77134405884533</v>
      </c>
      <c r="AD43" s="17">
        <f t="shared" si="9"/>
        <v>18.797636654407224</v>
      </c>
      <c r="AE43" s="17">
        <f t="shared" si="20"/>
        <v>1.4024279904421566E-2</v>
      </c>
      <c r="AF43" s="17">
        <f t="shared" si="10"/>
        <v>0.99686044466970325</v>
      </c>
      <c r="AG43" s="17">
        <f t="shared" si="11"/>
        <v>2.8956390585249646E-2</v>
      </c>
      <c r="AH43" s="17">
        <f t="shared" si="12"/>
        <v>1.3335304753756215E-2</v>
      </c>
      <c r="AI43" s="17">
        <f t="shared" si="13"/>
        <v>3.4253627984622947E-2</v>
      </c>
    </row>
    <row r="44" spans="10:35" x14ac:dyDescent="0.25">
      <c r="J44" s="17">
        <v>42</v>
      </c>
      <c r="K44">
        <v>-9.9066710390616208E-3</v>
      </c>
      <c r="L44">
        <v>1.0391931937192567</v>
      </c>
      <c r="M44">
        <v>0.43470436139614321</v>
      </c>
      <c r="N44">
        <v>1.4533634384861216</v>
      </c>
      <c r="O44" s="17">
        <f t="shared" si="0"/>
        <v>-9.9066710390616208E-7</v>
      </c>
      <c r="P44" s="17">
        <f t="shared" si="1"/>
        <v>1.0391931937192567E-4</v>
      </c>
      <c r="Q44" s="17">
        <f t="shared" si="2"/>
        <v>8.6940872279228643E-4</v>
      </c>
      <c r="R44" s="17">
        <f t="shared" si="3"/>
        <v>2.9067268769722432E-3</v>
      </c>
      <c r="S44" s="17">
        <f t="shared" si="14"/>
        <v>4.3739316298121718E-4</v>
      </c>
      <c r="T44" s="17">
        <f t="shared" si="15"/>
        <v>5.3417092388705675E-3</v>
      </c>
      <c r="U44" s="17">
        <f t="shared" si="16"/>
        <v>2.808657990352344E-4</v>
      </c>
      <c r="V44" s="17">
        <f t="shared" si="17"/>
        <v>5.366368224030543</v>
      </c>
      <c r="W44" s="17">
        <f t="shared" si="4"/>
        <v>1.3935678983548066E-3</v>
      </c>
      <c r="X44" s="17">
        <f t="shared" si="5"/>
        <v>-4.6810966505872399E-4</v>
      </c>
      <c r="Y44" s="17">
        <f t="shared" si="18"/>
        <v>1.920182071360031E-3</v>
      </c>
      <c r="Z44" s="17">
        <f t="shared" si="19"/>
        <v>-1.9667507265252468E-3</v>
      </c>
      <c r="AA44" s="17">
        <f t="shared" si="6"/>
        <v>1427.0092189853549</v>
      </c>
      <c r="AB44" s="17">
        <f t="shared" si="7"/>
        <v>1.8033249273474754E-2</v>
      </c>
      <c r="AC44" s="17">
        <f t="shared" si="8"/>
        <v>389.50048302974113</v>
      </c>
      <c r="AD44" s="17">
        <f t="shared" si="9"/>
        <v>18.854066035470598</v>
      </c>
      <c r="AE44" s="17">
        <f t="shared" si="20"/>
        <v>1.5621085831493431E-2</v>
      </c>
      <c r="AF44" s="17">
        <f t="shared" si="10"/>
        <v>0.99763056516699944</v>
      </c>
      <c r="AG44" s="17">
        <f t="shared" si="11"/>
        <v>3.1021839799807906E-2</v>
      </c>
      <c r="AH44" s="17">
        <f t="shared" si="12"/>
        <v>1.4194672247323813E-2</v>
      </c>
      <c r="AI44" s="17">
        <f t="shared" si="13"/>
        <v>3.6363549038678472E-2</v>
      </c>
    </row>
    <row r="45" spans="10:35" x14ac:dyDescent="0.25">
      <c r="J45" s="17">
        <v>43</v>
      </c>
      <c r="K45">
        <v>-0.12120153769501485</v>
      </c>
      <c r="L45">
        <v>-0.96171788754872978</v>
      </c>
      <c r="M45">
        <v>-1.5385876395157538</v>
      </c>
      <c r="N45">
        <v>-2.565066097304225</v>
      </c>
      <c r="O45" s="17">
        <f t="shared" si="0"/>
        <v>-1.2120153769501485E-5</v>
      </c>
      <c r="P45" s="17">
        <f t="shared" si="1"/>
        <v>-9.6171788754872978E-5</v>
      </c>
      <c r="Q45" s="17">
        <f t="shared" si="2"/>
        <v>-3.0771752790315077E-3</v>
      </c>
      <c r="R45" s="17">
        <f t="shared" si="3"/>
        <v>-5.1301321946084499E-3</v>
      </c>
      <c r="S45" s="17">
        <f t="shared" si="14"/>
        <v>3.377943766154723E-4</v>
      </c>
      <c r="T45" s="17">
        <f t="shared" si="15"/>
        <v>5.177195602341581E-3</v>
      </c>
      <c r="U45" s="17">
        <f t="shared" si="16"/>
        <v>-2.8243960598997968E-3</v>
      </c>
      <c r="V45" s="17">
        <f t="shared" si="17"/>
        <v>5.3608236292088076</v>
      </c>
      <c r="W45" s="17">
        <f t="shared" si="4"/>
        <v>-1.9338509293522572E-3</v>
      </c>
      <c r="X45" s="17">
        <f t="shared" si="5"/>
        <v>4.7073267664996619E-3</v>
      </c>
      <c r="Y45" s="17">
        <f t="shared" si="18"/>
        <v>-1.067183153334157E-3</v>
      </c>
      <c r="Z45" s="17">
        <f t="shared" si="19"/>
        <v>-6.628041101748171E-5</v>
      </c>
      <c r="AA45" s="17">
        <f t="shared" si="6"/>
        <v>1422.7525824987897</v>
      </c>
      <c r="AB45" s="17">
        <f t="shared" si="7"/>
        <v>1.9933719588982518E-2</v>
      </c>
      <c r="AC45" s="17">
        <f t="shared" si="8"/>
        <v>389.5770252095233</v>
      </c>
      <c r="AD45" s="17">
        <f t="shared" si="9"/>
        <v>18.838119748015981</v>
      </c>
      <c r="AE45" s="17">
        <f t="shared" si="20"/>
        <v>1.6827167552484094E-2</v>
      </c>
      <c r="AF45" s="17">
        <f t="shared" si="10"/>
        <v>0.99695416282760962</v>
      </c>
      <c r="AG45" s="17">
        <f t="shared" si="11"/>
        <v>3.2900545980585651E-2</v>
      </c>
      <c r="AH45" s="17">
        <f t="shared" si="12"/>
        <v>1.4520102409852347E-2</v>
      </c>
      <c r="AI45" s="17">
        <f t="shared" si="13"/>
        <v>3.8077741582927233E-2</v>
      </c>
    </row>
    <row r="46" spans="10:35" x14ac:dyDescent="0.25">
      <c r="J46" s="17">
        <v>44</v>
      </c>
      <c r="K46">
        <v>0.10318785825802479</v>
      </c>
      <c r="L46">
        <v>0.29919192456873134</v>
      </c>
      <c r="M46">
        <v>-1.7787442629924044E-2</v>
      </c>
      <c r="N46">
        <v>0.20049924387421925</v>
      </c>
      <c r="O46" s="17">
        <f t="shared" si="0"/>
        <v>1.0318785825802479E-5</v>
      </c>
      <c r="P46" s="17">
        <f t="shared" si="1"/>
        <v>2.9919192456873134E-5</v>
      </c>
      <c r="Q46" s="17">
        <f t="shared" si="2"/>
        <v>-3.5574885259848088E-5</v>
      </c>
      <c r="R46" s="17">
        <f t="shared" si="3"/>
        <v>4.0099848774843849E-4</v>
      </c>
      <c r="S46" s="17">
        <f t="shared" si="14"/>
        <v>2.8055428711818033E-4</v>
      </c>
      <c r="T46" s="17">
        <f t="shared" si="15"/>
        <v>5.1716756743301383E-3</v>
      </c>
      <c r="U46" s="17">
        <f t="shared" si="16"/>
        <v>-2.5775313391696651E-3</v>
      </c>
      <c r="V46" s="17">
        <f t="shared" si="17"/>
        <v>5.3619190840337758</v>
      </c>
      <c r="W46" s="17">
        <f t="shared" si="4"/>
        <v>-1.3250657879914126E-3</v>
      </c>
      <c r="X46" s="17">
        <f t="shared" si="5"/>
        <v>4.2958855652827756E-3</v>
      </c>
      <c r="Y46" s="17">
        <f t="shared" si="18"/>
        <v>-1.2311984381561515E-3</v>
      </c>
      <c r="Z46" s="17">
        <f t="shared" si="19"/>
        <v>8.2953147878185324E-4</v>
      </c>
      <c r="AA46" s="17">
        <f t="shared" si="6"/>
        <v>1422.5192484644372</v>
      </c>
      <c r="AB46" s="17">
        <f t="shared" si="7"/>
        <v>2.0829531478781853E-2</v>
      </c>
      <c r="AC46" s="17">
        <f t="shared" si="8"/>
        <v>389.31033418448527</v>
      </c>
      <c r="AD46" s="17">
        <f t="shared" si="9"/>
        <v>18.893680378232236</v>
      </c>
      <c r="AE46" s="17">
        <f t="shared" si="20"/>
        <v>1.8380443570733304E-2</v>
      </c>
      <c r="AF46" s="17">
        <f t="shared" si="10"/>
        <v>0.99760088454288665</v>
      </c>
      <c r="AG46" s="17">
        <f t="shared" si="11"/>
        <v>3.4776133332520595E-2</v>
      </c>
      <c r="AH46" s="17">
        <f t="shared" si="12"/>
        <v>1.5171145807763017E-2</v>
      </c>
      <c r="AI46" s="17">
        <f t="shared" si="13"/>
        <v>3.9947809006850736E-2</v>
      </c>
    </row>
    <row r="47" spans="10:35" x14ac:dyDescent="0.25">
      <c r="J47" s="17">
        <v>45</v>
      </c>
      <c r="K47">
        <v>0.25823283067438751</v>
      </c>
      <c r="L47">
        <v>1.4761735656065866</v>
      </c>
      <c r="M47">
        <v>8.5284455053624697E-2</v>
      </c>
      <c r="N47">
        <v>-1.1167367119924165</v>
      </c>
      <c r="O47" s="17">
        <f t="shared" si="0"/>
        <v>2.5823283067438751E-5</v>
      </c>
      <c r="P47" s="17">
        <f t="shared" si="1"/>
        <v>1.4761735656065866E-4</v>
      </c>
      <c r="Q47" s="17">
        <f t="shared" si="2"/>
        <v>1.7056891010724939E-4</v>
      </c>
      <c r="R47" s="17">
        <f t="shared" si="3"/>
        <v>-2.2334734239848331E-3</v>
      </c>
      <c r="S47" s="17">
        <f t="shared" si="14"/>
        <v>2.5026671276198303E-4</v>
      </c>
      <c r="T47" s="17">
        <f t="shared" si="15"/>
        <v>5.2849578960247699E-3</v>
      </c>
      <c r="U47" s="17">
        <f t="shared" si="16"/>
        <v>-2.1492092951454493E-3</v>
      </c>
      <c r="V47" s="17">
        <f t="shared" si="17"/>
        <v>5.3601609759820175</v>
      </c>
      <c r="W47" s="17">
        <f t="shared" si="4"/>
        <v>-2.5853321632342656E-3</v>
      </c>
      <c r="X47" s="17">
        <f t="shared" si="5"/>
        <v>3.5820154919090825E-3</v>
      </c>
      <c r="Y47" s="17">
        <f t="shared" si="18"/>
        <v>-1.7761031322772081E-3</v>
      </c>
      <c r="Z47" s="17">
        <f t="shared" si="19"/>
        <v>5.2284831825084909E-4</v>
      </c>
      <c r="AA47" s="17">
        <f t="shared" si="6"/>
        <v>1421.7443221981257</v>
      </c>
      <c r="AB47" s="17">
        <f t="shared" si="7"/>
        <v>2.0522848318250849E-2</v>
      </c>
      <c r="AC47" s="17">
        <f t="shared" si="8"/>
        <v>388.67936733988864</v>
      </c>
      <c r="AD47" s="17">
        <f t="shared" si="9"/>
        <v>19.025131804189865</v>
      </c>
      <c r="AE47" s="17">
        <f t="shared" si="20"/>
        <v>1.9604987524757578E-2</v>
      </c>
      <c r="AF47" s="17">
        <f t="shared" si="10"/>
        <v>0.99910059750743851</v>
      </c>
      <c r="AG47" s="17">
        <f t="shared" si="11"/>
        <v>3.4771755323194008E-2</v>
      </c>
      <c r="AH47" s="17">
        <f t="shared" si="12"/>
        <v>1.4707837401689794E-2</v>
      </c>
      <c r="AI47" s="17">
        <f t="shared" si="13"/>
        <v>4.0056713219218776E-2</v>
      </c>
    </row>
    <row r="48" spans="10:35" x14ac:dyDescent="0.25">
      <c r="J48" s="17">
        <v>46</v>
      </c>
      <c r="K48">
        <v>-1.3899125406169333</v>
      </c>
      <c r="L48">
        <v>0.19145318219671026</v>
      </c>
      <c r="M48">
        <v>0.95108134701149538</v>
      </c>
      <c r="N48">
        <v>-1.5087925930856727</v>
      </c>
      <c r="O48" s="17">
        <f t="shared" si="0"/>
        <v>-1.3899125406169333E-4</v>
      </c>
      <c r="P48" s="17">
        <f t="shared" si="1"/>
        <v>1.9145318219671026E-5</v>
      </c>
      <c r="Q48" s="17">
        <f t="shared" si="2"/>
        <v>1.9021626940229908E-3</v>
      </c>
      <c r="R48" s="17">
        <f t="shared" si="3"/>
        <v>-3.0175851861713454E-3</v>
      </c>
      <c r="S48" s="17">
        <f t="shared" si="14"/>
        <v>6.1222116147893106E-5</v>
      </c>
      <c r="T48" s="17">
        <f t="shared" si="15"/>
        <v>5.2471116350394868E-3</v>
      </c>
      <c r="U48" s="17">
        <f t="shared" si="16"/>
        <v>-3.2125671607913632E-5</v>
      </c>
      <c r="V48" s="17">
        <f t="shared" si="17"/>
        <v>5.3579703777784253</v>
      </c>
      <c r="W48" s="17">
        <f t="shared" si="4"/>
        <v>-4.1210093062900273E-3</v>
      </c>
      <c r="X48" s="17">
        <f t="shared" si="5"/>
        <v>5.3542786013189387E-5</v>
      </c>
      <c r="Y48" s="17">
        <f t="shared" si="18"/>
        <v>-1.3041446196330553E-3</v>
      </c>
      <c r="Z48" s="17">
        <f t="shared" si="19"/>
        <v>-1.8387562219321801E-3</v>
      </c>
      <c r="AA48" s="17">
        <f t="shared" si="6"/>
        <v>1422.415484901808</v>
      </c>
      <c r="AB48" s="17">
        <f t="shared" si="7"/>
        <v>1.8161243778067819E-2</v>
      </c>
      <c r="AC48" s="17">
        <f t="shared" si="8"/>
        <v>387.61511671565756</v>
      </c>
      <c r="AD48" s="17">
        <f t="shared" si="9"/>
        <v>19.246850684238005</v>
      </c>
      <c r="AE48" s="17">
        <f t="shared" si="20"/>
        <v>2.0063917921504214E-2</v>
      </c>
      <c r="AF48" s="17">
        <f t="shared" si="10"/>
        <v>1.0018687355809932</v>
      </c>
      <c r="AG48" s="17">
        <f t="shared" si="11"/>
        <v>3.2119918024387052E-2</v>
      </c>
      <c r="AH48" s="17">
        <f t="shared" si="12"/>
        <v>1.3007337174601036E-2</v>
      </c>
      <c r="AI48" s="17">
        <f t="shared" si="13"/>
        <v>3.7367029659426537E-2</v>
      </c>
    </row>
    <row r="49" spans="10:35" x14ac:dyDescent="0.25">
      <c r="J49" s="17">
        <v>47</v>
      </c>
      <c r="K49">
        <v>-0.60996171669103205</v>
      </c>
      <c r="L49">
        <v>0.52353243518155068</v>
      </c>
      <c r="M49">
        <v>-0.2167610091419192</v>
      </c>
      <c r="N49">
        <v>-0.3435798134887591</v>
      </c>
      <c r="O49" s="17">
        <f t="shared" si="0"/>
        <v>-6.0996171669103205E-5</v>
      </c>
      <c r="P49" s="17">
        <f t="shared" si="1"/>
        <v>5.2353243518155068E-5</v>
      </c>
      <c r="Q49" s="17">
        <f t="shared" si="2"/>
        <v>-4.3352201828383841E-4</v>
      </c>
      <c r="R49" s="17">
        <f t="shared" si="3"/>
        <v>-6.871596269775182E-4</v>
      </c>
      <c r="S49" s="17">
        <f t="shared" si="14"/>
        <v>-1.201847875078872E-5</v>
      </c>
      <c r="T49" s="17">
        <f t="shared" si="15"/>
        <v>5.250042551549745E-3</v>
      </c>
      <c r="U49" s="17">
        <f t="shared" si="16"/>
        <v>-4.6243512273096068E-4</v>
      </c>
      <c r="V49" s="17">
        <f t="shared" si="17"/>
        <v>5.3585483247747447</v>
      </c>
      <c r="W49" s="17">
        <f t="shared" si="4"/>
        <v>-3.8609284109286123E-3</v>
      </c>
      <c r="X49" s="17">
        <f t="shared" si="5"/>
        <v>7.7072520455160113E-4</v>
      </c>
      <c r="Y49" s="17">
        <f t="shared" si="18"/>
        <v>-1.1520721431588399E-3</v>
      </c>
      <c r="Z49" s="17">
        <f t="shared" si="19"/>
        <v>-1.844802160400642E-3</v>
      </c>
      <c r="AA49" s="17">
        <f t="shared" si="6"/>
        <v>1422.6318115954234</v>
      </c>
      <c r="AB49" s="17">
        <f t="shared" si="7"/>
        <v>1.815519783959936E-2</v>
      </c>
      <c r="AC49" s="17">
        <f t="shared" si="8"/>
        <v>387.99153276575646</v>
      </c>
      <c r="AD49" s="17">
        <f t="shared" si="9"/>
        <v>19.168430673800739</v>
      </c>
      <c r="AE49" s="17">
        <f t="shared" si="20"/>
        <v>1.9112580849786016E-2</v>
      </c>
      <c r="AF49" s="17">
        <f t="shared" si="10"/>
        <v>1.0009403114694284</v>
      </c>
      <c r="AG49" s="17">
        <f t="shared" si="11"/>
        <v>3.1697218759108643E-2</v>
      </c>
      <c r="AH49" s="17">
        <f t="shared" si="12"/>
        <v>1.3063329414415955E-2</v>
      </c>
      <c r="AI49" s="17">
        <f t="shared" si="13"/>
        <v>3.694726131065839E-2</v>
      </c>
    </row>
    <row r="50" spans="10:35" x14ac:dyDescent="0.25">
      <c r="J50" s="17">
        <v>48</v>
      </c>
      <c r="K50">
        <v>-0.16347598830179777</v>
      </c>
      <c r="L50">
        <v>-0.4396702024678234</v>
      </c>
      <c r="M50">
        <v>-0.80262225310434587</v>
      </c>
      <c r="N50">
        <v>0.64479650063731242</v>
      </c>
      <c r="O50" s="17">
        <f t="shared" si="0"/>
        <v>-1.6347598830179777E-5</v>
      </c>
      <c r="P50" s="17">
        <f t="shared" si="1"/>
        <v>-4.396702024678234E-5</v>
      </c>
      <c r="Q50" s="17">
        <f t="shared" si="2"/>
        <v>-1.6052445062086917E-3</v>
      </c>
      <c r="R50" s="17">
        <f t="shared" si="3"/>
        <v>1.2895930012746248E-3</v>
      </c>
      <c r="S50" s="17">
        <f t="shared" si="14"/>
        <v>-2.5962381830810754E-5</v>
      </c>
      <c r="T50" s="17">
        <f t="shared" si="15"/>
        <v>5.156067020993014E-3</v>
      </c>
      <c r="U50" s="17">
        <f t="shared" si="16"/>
        <v>-2.0214361166665563E-3</v>
      </c>
      <c r="V50" s="17">
        <f t="shared" si="17"/>
        <v>5.3609874350000517</v>
      </c>
      <c r="W50" s="17">
        <f t="shared" si="4"/>
        <v>-2.2614358692218894E-3</v>
      </c>
      <c r="X50" s="17">
        <f t="shared" si="5"/>
        <v>3.3690601944442607E-3</v>
      </c>
      <c r="Y50" s="17">
        <f t="shared" si="18"/>
        <v>-1.3121185871873345E-3</v>
      </c>
      <c r="Z50" s="17">
        <f t="shared" si="19"/>
        <v>3.4771658355946429E-5</v>
      </c>
      <c r="AA50" s="17">
        <f t="shared" si="6"/>
        <v>1422.4041426521042</v>
      </c>
      <c r="AB50" s="17">
        <f t="shared" si="7"/>
        <v>2.0034771658355946E-2</v>
      </c>
      <c r="AC50" s="17">
        <f t="shared" si="8"/>
        <v>388.89722574169184</v>
      </c>
      <c r="AD50" s="17">
        <f t="shared" si="9"/>
        <v>18.979744637147533</v>
      </c>
      <c r="AE50" s="17">
        <f t="shared" si="20"/>
        <v>1.8633889344692688E-2</v>
      </c>
      <c r="AF50" s="17">
        <f t="shared" si="10"/>
        <v>0.99862663278489439</v>
      </c>
      <c r="AG50" s="17">
        <f t="shared" si="11"/>
        <v>3.3837300393334137E-2</v>
      </c>
      <c r="AH50" s="17">
        <f t="shared" si="12"/>
        <v>1.4502969891809818E-2</v>
      </c>
      <c r="AI50" s="17">
        <f t="shared" si="13"/>
        <v>3.899336741432715E-2</v>
      </c>
    </row>
    <row r="51" spans="10:35" x14ac:dyDescent="0.25">
      <c r="J51" s="17">
        <v>49</v>
      </c>
      <c r="K51">
        <v>5.882270670554135E-2</v>
      </c>
      <c r="L51">
        <v>1.2634518498089164</v>
      </c>
      <c r="M51">
        <v>0.26218913262709975</v>
      </c>
      <c r="N51">
        <v>5.7136730902129784E-2</v>
      </c>
      <c r="O51" s="17">
        <f t="shared" si="0"/>
        <v>5.882270670554135E-6</v>
      </c>
      <c r="P51" s="17">
        <f t="shared" si="1"/>
        <v>1.2634518498089164E-4</v>
      </c>
      <c r="Q51" s="17">
        <f t="shared" si="2"/>
        <v>5.243782652541995E-4</v>
      </c>
      <c r="R51" s="17">
        <f t="shared" si="3"/>
        <v>1.1427346180425957E-4</v>
      </c>
      <c r="S51" s="17">
        <f t="shared" si="14"/>
        <v>-1.4887634794094468E-5</v>
      </c>
      <c r="T51" s="17">
        <f t="shared" si="15"/>
        <v>5.2511988017753027E-3</v>
      </c>
      <c r="U51" s="17">
        <f t="shared" si="16"/>
        <v>-1.2949142397457012E-3</v>
      </c>
      <c r="V51" s="17">
        <f t="shared" si="17"/>
        <v>5.3617634036408273</v>
      </c>
      <c r="W51" s="17">
        <f t="shared" si="4"/>
        <v>-1.8894772592877326E-3</v>
      </c>
      <c r="X51" s="17">
        <f t="shared" si="5"/>
        <v>2.158190399576169E-3</v>
      </c>
      <c r="Y51" s="17">
        <f t="shared" si="18"/>
        <v>-1.0406148185809901E-3</v>
      </c>
      <c r="Z51" s="17">
        <f t="shared" si="19"/>
        <v>-6.8401326770999444E-5</v>
      </c>
      <c r="AA51" s="17">
        <f t="shared" si="6"/>
        <v>1422.7903831678207</v>
      </c>
      <c r="AB51" s="17">
        <f t="shared" si="7"/>
        <v>1.9931598673229002E-2</v>
      </c>
      <c r="AC51" s="17">
        <f t="shared" si="8"/>
        <v>388.60241207714154</v>
      </c>
      <c r="AD51" s="17">
        <f t="shared" si="9"/>
        <v>19.041164150595513</v>
      </c>
      <c r="AE51" s="17">
        <f t="shared" si="20"/>
        <v>1.9334330501524319E-2</v>
      </c>
      <c r="AF51" s="17">
        <f t="shared" si="10"/>
        <v>0.99941440369875634</v>
      </c>
      <c r="AG51" s="17">
        <f t="shared" si="11"/>
        <v>3.4161997598527463E-2</v>
      </c>
      <c r="AH51" s="17">
        <f t="shared" si="12"/>
        <v>1.4529033011150803E-2</v>
      </c>
      <c r="AI51" s="17">
        <f t="shared" si="13"/>
        <v>3.9413196400302768E-2</v>
      </c>
    </row>
    <row r="52" spans="10:35" x14ac:dyDescent="0.25">
      <c r="J52" s="17">
        <v>50</v>
      </c>
      <c r="K52">
        <v>0.2269541710120393</v>
      </c>
      <c r="L52">
        <v>0.21449068299261853</v>
      </c>
      <c r="M52">
        <v>-7.4589934229152277E-3</v>
      </c>
      <c r="N52">
        <v>-1.2238342605996877</v>
      </c>
      <c r="O52" s="17">
        <f t="shared" si="0"/>
        <v>2.269541710120393E-5</v>
      </c>
      <c r="P52" s="17">
        <f t="shared" si="1"/>
        <v>2.1449068299261853E-5</v>
      </c>
      <c r="Q52" s="17">
        <f t="shared" si="2"/>
        <v>-1.4917986845830455E-5</v>
      </c>
      <c r="R52" s="17">
        <f t="shared" si="3"/>
        <v>-2.4476685211993754E-3</v>
      </c>
      <c r="S52" s="17">
        <f t="shared" si="14"/>
        <v>1.0785309265928355E-5</v>
      </c>
      <c r="T52" s="17">
        <f t="shared" si="15"/>
        <v>5.2224081097195039E-3</v>
      </c>
      <c r="U52" s="17">
        <f t="shared" si="16"/>
        <v>-1.1803408026169616E-3</v>
      </c>
      <c r="V52" s="17">
        <f t="shared" si="17"/>
        <v>5.3598222365704444</v>
      </c>
      <c r="W52" s="17">
        <f t="shared" si="4"/>
        <v>-3.0147381262635481E-3</v>
      </c>
      <c r="X52" s="17">
        <f t="shared" si="5"/>
        <v>1.9672346710282694E-3</v>
      </c>
      <c r="Y52" s="17">
        <f t="shared" si="18"/>
        <v>-1.4199807337441463E-3</v>
      </c>
      <c r="Z52" s="17">
        <f t="shared" si="19"/>
        <v>-5.2977184221129155E-4</v>
      </c>
      <c r="AA52" s="17">
        <f t="shared" si="6"/>
        <v>1422.2507273620065</v>
      </c>
      <c r="AB52" s="17">
        <f t="shared" si="7"/>
        <v>1.9470228157788708E-2</v>
      </c>
      <c r="AC52" s="17">
        <f t="shared" si="8"/>
        <v>388.28263368161208</v>
      </c>
      <c r="AD52" s="17">
        <f t="shared" si="9"/>
        <v>19.107784649664151</v>
      </c>
      <c r="AE52" s="17">
        <f t="shared" si="20"/>
        <v>1.963296458737666E-2</v>
      </c>
      <c r="AF52" s="17">
        <f t="shared" si="10"/>
        <v>1.0001596284276806</v>
      </c>
      <c r="AG52" s="17">
        <f t="shared" si="11"/>
        <v>3.3559786605315993E-2</v>
      </c>
      <c r="AH52" s="17">
        <f t="shared" si="12"/>
        <v>1.4008190232733309E-2</v>
      </c>
      <c r="AI52" s="17">
        <f t="shared" si="13"/>
        <v>3.8782194715035495E-2</v>
      </c>
    </row>
    <row r="53" spans="10:35" x14ac:dyDescent="0.25">
      <c r="J53" s="17">
        <v>51</v>
      </c>
      <c r="K53">
        <v>0.2353613126615528</v>
      </c>
      <c r="L53">
        <v>0.14822148841631133</v>
      </c>
      <c r="M53">
        <v>0.75242382990836632</v>
      </c>
      <c r="N53">
        <v>-0.73617684392957017</v>
      </c>
      <c r="O53" s="17">
        <f t="shared" si="0"/>
        <v>2.353613126615528E-5</v>
      </c>
      <c r="P53" s="17">
        <f t="shared" si="1"/>
        <v>1.4822148841631133E-5</v>
      </c>
      <c r="Q53" s="17">
        <f t="shared" si="2"/>
        <v>1.5048476598167326E-3</v>
      </c>
      <c r="R53" s="17">
        <f t="shared" si="3"/>
        <v>-1.4723536878591403E-3</v>
      </c>
      <c r="S53" s="17">
        <f t="shared" si="14"/>
        <v>3.2164378678897964E-5</v>
      </c>
      <c r="T53" s="17">
        <f t="shared" si="15"/>
        <v>5.1927486366172343E-3</v>
      </c>
      <c r="U53" s="17">
        <f t="shared" si="16"/>
        <v>4.4254093746146713E-4</v>
      </c>
      <c r="V53" s="17">
        <f t="shared" si="17"/>
        <v>5.3592446177474784</v>
      </c>
      <c r="W53" s="17">
        <f t="shared" si="4"/>
        <v>-3.306033486828125E-3</v>
      </c>
      <c r="X53" s="17">
        <f t="shared" si="5"/>
        <v>-7.3756822910244521E-4</v>
      </c>
      <c r="Y53" s="17">
        <f t="shared" si="18"/>
        <v>-6.5232665547949615E-4</v>
      </c>
      <c r="Z53" s="17">
        <f t="shared" si="19"/>
        <v>-2.1644618397390061E-3</v>
      </c>
      <c r="AA53" s="17">
        <f t="shared" si="6"/>
        <v>1423.3429431014779</v>
      </c>
      <c r="AB53" s="17">
        <f t="shared" si="7"/>
        <v>1.7835538160260993E-2</v>
      </c>
      <c r="AC53" s="17">
        <f t="shared" si="8"/>
        <v>387.72957785090944</v>
      </c>
      <c r="AD53" s="17">
        <f t="shared" si="9"/>
        <v>19.223004614393869</v>
      </c>
      <c r="AE53" s="17">
        <f t="shared" si="20"/>
        <v>1.9551596372582684E-2</v>
      </c>
      <c r="AF53" s="17">
        <f t="shared" si="10"/>
        <v>1.0016859877141089</v>
      </c>
      <c r="AG53" s="17">
        <f t="shared" si="11"/>
        <v>3.170106713243883E-2</v>
      </c>
      <c r="AH53" s="17">
        <f t="shared" si="12"/>
        <v>1.3007499866016993E-2</v>
      </c>
      <c r="AI53" s="17">
        <f t="shared" si="13"/>
        <v>3.6893815769056065E-2</v>
      </c>
    </row>
    <row r="54" spans="10:35" x14ac:dyDescent="0.25">
      <c r="J54" s="17">
        <v>52</v>
      </c>
      <c r="K54">
        <v>0.61642481341550592</v>
      </c>
      <c r="L54">
        <v>0.21911091607762501</v>
      </c>
      <c r="M54">
        <v>0.1143462213804014</v>
      </c>
      <c r="N54">
        <v>0.86812406152603216</v>
      </c>
      <c r="O54" s="17">
        <f t="shared" si="0"/>
        <v>6.1642481341550592E-5</v>
      </c>
      <c r="P54" s="17">
        <f t="shared" si="1"/>
        <v>2.1911091607762501E-5</v>
      </c>
      <c r="Q54" s="17">
        <f t="shared" si="2"/>
        <v>2.2869244276080281E-4</v>
      </c>
      <c r="R54" s="17">
        <f t="shared" si="3"/>
        <v>1.7362481230520643E-3</v>
      </c>
      <c r="S54" s="17">
        <f t="shared" si="14"/>
        <v>8.7373984284668966E-5</v>
      </c>
      <c r="T54" s="17">
        <f t="shared" si="15"/>
        <v>5.1761100009015499E-3</v>
      </c>
      <c r="U54" s="17">
        <f t="shared" si="16"/>
        <v>6.2697928647612315E-4</v>
      </c>
      <c r="V54" s="17">
        <f t="shared" si="17"/>
        <v>5.3619911245000171</v>
      </c>
      <c r="W54" s="17">
        <f t="shared" si="4"/>
        <v>-1.5277969028779032E-3</v>
      </c>
      <c r="X54" s="17">
        <f t="shared" si="5"/>
        <v>-1.0449654774602054E-3</v>
      </c>
      <c r="Y54" s="17">
        <f t="shared" si="18"/>
        <v>2.5341578712629676E-4</v>
      </c>
      <c r="Z54" s="17">
        <f t="shared" si="19"/>
        <v>-1.9712745303489218E-3</v>
      </c>
      <c r="AA54" s="17">
        <f t="shared" si="6"/>
        <v>1424.6327092252143</v>
      </c>
      <c r="AB54" s="17">
        <f t="shared" si="7"/>
        <v>1.8028725469651077E-2</v>
      </c>
      <c r="AC54" s="17">
        <f t="shared" si="8"/>
        <v>388.19597636021689</v>
      </c>
      <c r="AD54" s="17">
        <f t="shared" si="9"/>
        <v>19.125838258288148</v>
      </c>
      <c r="AE54" s="17">
        <f t="shared" si="20"/>
        <v>1.8693567266421837E-2</v>
      </c>
      <c r="AF54" s="17">
        <f t="shared" si="10"/>
        <v>1.0006530678163958</v>
      </c>
      <c r="AG54" s="17">
        <f t="shared" si="11"/>
        <v>3.1885493058607842E-2</v>
      </c>
      <c r="AH54" s="17">
        <f t="shared" si="12"/>
        <v>1.3524346690571384E-2</v>
      </c>
      <c r="AI54" s="17">
        <f t="shared" si="13"/>
        <v>3.7061603059509389E-2</v>
      </c>
    </row>
    <row r="55" spans="10:35" x14ac:dyDescent="0.25">
      <c r="J55" s="17">
        <v>53</v>
      </c>
      <c r="K55">
        <v>1.8028367776423693</v>
      </c>
      <c r="L55">
        <v>-1.3083899830235168</v>
      </c>
      <c r="M55">
        <v>-1.2342525224084966</v>
      </c>
      <c r="N55">
        <v>0.56003273130045272</v>
      </c>
      <c r="O55" s="17">
        <f t="shared" si="0"/>
        <v>1.8028367776423693E-4</v>
      </c>
      <c r="P55" s="17">
        <f t="shared" si="1"/>
        <v>-1.3083899830235168E-4</v>
      </c>
      <c r="Q55" s="17">
        <f t="shared" si="2"/>
        <v>-2.4685050448169932E-3</v>
      </c>
      <c r="R55" s="17">
        <f t="shared" si="3"/>
        <v>1.1200654626009054E-3</v>
      </c>
      <c r="S55" s="17">
        <f t="shared" si="14"/>
        <v>2.501828651919721E-4</v>
      </c>
      <c r="T55" s="17">
        <f t="shared" si="15"/>
        <v>5.0100490024188888E-3</v>
      </c>
      <c r="U55" s="17">
        <f t="shared" si="16"/>
        <v>-1.9042236869884822E-3</v>
      </c>
      <c r="V55" s="17">
        <f t="shared" si="17"/>
        <v>5.3635721472415963</v>
      </c>
      <c r="W55" s="17">
        <f t="shared" si="4"/>
        <v>-1.4476934365328483E-4</v>
      </c>
      <c r="X55" s="17">
        <f t="shared" si="5"/>
        <v>3.1737061449808039E-3</v>
      </c>
      <c r="Y55" s="17">
        <f t="shared" si="18"/>
        <v>-5.1680672512939899E-4</v>
      </c>
      <c r="Z55" s="17">
        <f t="shared" si="19"/>
        <v>7.5964242532316345E-4</v>
      </c>
      <c r="AA55" s="17">
        <f t="shared" si="6"/>
        <v>1423.5358475088919</v>
      </c>
      <c r="AB55" s="17">
        <f t="shared" si="7"/>
        <v>2.0759642425323164E-2</v>
      </c>
      <c r="AC55" s="17">
        <f t="shared" si="8"/>
        <v>389.33699251293064</v>
      </c>
      <c r="AD55" s="17">
        <f t="shared" si="9"/>
        <v>18.888126559806118</v>
      </c>
      <c r="AE55" s="17">
        <f t="shared" si="20"/>
        <v>1.8361146368036457E-2</v>
      </c>
      <c r="AF55" s="17">
        <f t="shared" si="10"/>
        <v>0.99765028322280858</v>
      </c>
      <c r="AG55" s="17">
        <f t="shared" si="11"/>
        <v>3.4961385646886584E-2</v>
      </c>
      <c r="AH55" s="17">
        <f t="shared" si="12"/>
        <v>1.5400991250206775E-2</v>
      </c>
      <c r="AI55" s="17">
        <f t="shared" si="13"/>
        <v>3.9971434649305471E-2</v>
      </c>
    </row>
    <row r="56" spans="10:35" x14ac:dyDescent="0.25">
      <c r="J56" s="17">
        <v>54</v>
      </c>
      <c r="K56">
        <v>1.1906990948773455</v>
      </c>
      <c r="L56">
        <v>-0.87820353655843064</v>
      </c>
      <c r="M56">
        <v>-2.1453797671711072</v>
      </c>
      <c r="N56">
        <v>-0.89817831394611858</v>
      </c>
      <c r="O56" s="17">
        <f t="shared" si="0"/>
        <v>1.1906990948773455E-4</v>
      </c>
      <c r="P56" s="17">
        <f t="shared" si="1"/>
        <v>-8.7820353655843064E-5</v>
      </c>
      <c r="Q56" s="17">
        <f t="shared" si="2"/>
        <v>-4.2907595343422145E-3</v>
      </c>
      <c r="R56" s="17">
        <f t="shared" si="3"/>
        <v>-1.7963566278922372E-3</v>
      </c>
      <c r="S56" s="17">
        <f t="shared" si="14"/>
        <v>3.1921620164131225E-4</v>
      </c>
      <c r="T56" s="17">
        <f t="shared" si="15"/>
        <v>4.9202188482792685E-3</v>
      </c>
      <c r="U56" s="17">
        <f t="shared" si="16"/>
        <v>-6.0045608526318487E-3</v>
      </c>
      <c r="V56" s="17">
        <f t="shared" si="17"/>
        <v>5.3619205433443664</v>
      </c>
      <c r="W56" s="17">
        <f t="shared" si="4"/>
        <v>-9.6152024510756402E-4</v>
      </c>
      <c r="X56" s="17">
        <f t="shared" si="5"/>
        <v>1.0007601421053081E-2</v>
      </c>
      <c r="Y56" s="17">
        <f t="shared" si="18"/>
        <v>-3.239851096258602E-3</v>
      </c>
      <c r="Z56" s="17">
        <f t="shared" si="19"/>
        <v>4.7082191733449881E-3</v>
      </c>
      <c r="AA56" s="17">
        <f t="shared" si="6"/>
        <v>1419.6647691832488</v>
      </c>
      <c r="AB56" s="17">
        <f t="shared" si="7"/>
        <v>2.4708219173344988E-2</v>
      </c>
      <c r="AC56" s="17">
        <f t="shared" si="8"/>
        <v>390.23173744888106</v>
      </c>
      <c r="AD56" s="17">
        <f t="shared" si="9"/>
        <v>18.701721364816446</v>
      </c>
      <c r="AE56" s="17">
        <f t="shared" si="20"/>
        <v>1.9560394396679809E-2</v>
      </c>
      <c r="AF56" s="17">
        <f t="shared" si="10"/>
        <v>0.99497630185808594</v>
      </c>
      <c r="AG56" s="17">
        <f t="shared" si="11"/>
        <v>3.9604941685184941E-2</v>
      </c>
      <c r="AH56" s="17">
        <f t="shared" si="12"/>
        <v>1.7470634900172543E-2</v>
      </c>
      <c r="AI56" s="17">
        <f t="shared" si="13"/>
        <v>4.4525160533464211E-2</v>
      </c>
    </row>
    <row r="57" spans="10:35" x14ac:dyDescent="0.25">
      <c r="J57" s="17">
        <v>55</v>
      </c>
      <c r="K57">
        <v>0.20198285710648634</v>
      </c>
      <c r="L57">
        <v>0.42907686292892322</v>
      </c>
      <c r="M57">
        <v>-0.9849350135482382</v>
      </c>
      <c r="N57">
        <v>-0.85923602455295622</v>
      </c>
      <c r="O57" s="17">
        <f t="shared" si="0"/>
        <v>2.0198285710648634E-5</v>
      </c>
      <c r="P57" s="17">
        <f t="shared" si="1"/>
        <v>4.2907686292892322E-5</v>
      </c>
      <c r="Q57" s="17">
        <f t="shared" si="2"/>
        <v>-1.9698700270964764E-3</v>
      </c>
      <c r="R57" s="17">
        <f t="shared" si="3"/>
        <v>-1.7184720491059124E-3</v>
      </c>
      <c r="S57" s="17">
        <f t="shared" si="14"/>
        <v>2.7557124702369843E-4</v>
      </c>
      <c r="T57" s="17">
        <f t="shared" si="15"/>
        <v>4.9790827649163075E-3</v>
      </c>
      <c r="U57" s="17">
        <f t="shared" si="16"/>
        <v>-7.3739747944651405E-3</v>
      </c>
      <c r="V57" s="17">
        <f t="shared" si="17"/>
        <v>5.3606771448053685</v>
      </c>
      <c r="W57" s="17">
        <f t="shared" si="4"/>
        <v>-1.8540406819204959E-3</v>
      </c>
      <c r="X57" s="17">
        <f t="shared" si="5"/>
        <v>1.2289957990775235E-2</v>
      </c>
      <c r="Y57" s="17">
        <f t="shared" si="18"/>
        <v>-5.0087093716025023E-3</v>
      </c>
      <c r="Z57" s="17">
        <f t="shared" si="19"/>
        <v>6.9112007183838812E-3</v>
      </c>
      <c r="AA57" s="17">
        <f t="shared" si="6"/>
        <v>1417.1558030649887</v>
      </c>
      <c r="AB57" s="17">
        <f t="shared" si="7"/>
        <v>2.6911200718383883E-2</v>
      </c>
      <c r="AC57" s="17">
        <f t="shared" si="8"/>
        <v>389.97203081329315</v>
      </c>
      <c r="AD57" s="17">
        <f t="shared" si="9"/>
        <v>18.755826913897263</v>
      </c>
      <c r="AE57" s="17">
        <f t="shared" si="20"/>
        <v>2.2134306785012398E-2</v>
      </c>
      <c r="AF57" s="17">
        <f t="shared" si="10"/>
        <v>0.99534828918992246</v>
      </c>
      <c r="AG57" s="17">
        <f t="shared" si="11"/>
        <v>4.3048230577764246E-2</v>
      </c>
      <c r="AH57" s="17">
        <f t="shared" si="12"/>
        <v>1.8525476826066103E-2</v>
      </c>
      <c r="AI57" s="17">
        <f t="shared" si="13"/>
        <v>4.8027313342680553E-2</v>
      </c>
    </row>
    <row r="58" spans="10:35" x14ac:dyDescent="0.25">
      <c r="J58" s="17">
        <v>56</v>
      </c>
      <c r="K58">
        <v>0.46168565859261435</v>
      </c>
      <c r="L58">
        <v>0.12158693607489113</v>
      </c>
      <c r="M58">
        <v>-0.54009888117434457</v>
      </c>
      <c r="N58">
        <v>0.10249550541630015</v>
      </c>
      <c r="O58" s="17">
        <f t="shared" si="0"/>
        <v>4.6168565859261435E-5</v>
      </c>
      <c r="P58" s="17">
        <f t="shared" si="1"/>
        <v>1.2158693607489113E-5</v>
      </c>
      <c r="Q58" s="17">
        <f t="shared" si="2"/>
        <v>-1.0801977623486891E-3</v>
      </c>
      <c r="R58" s="17">
        <f t="shared" si="3"/>
        <v>2.049910108326003E-4</v>
      </c>
      <c r="S58" s="17">
        <f t="shared" si="14"/>
        <v>2.6662556347822018E-4</v>
      </c>
      <c r="T58" s="17">
        <f t="shared" si="15"/>
        <v>4.995424905540535E-3</v>
      </c>
      <c r="U58" s="17">
        <f t="shared" si="16"/>
        <v>-7.716775077367316E-3</v>
      </c>
      <c r="V58" s="17">
        <f t="shared" si="17"/>
        <v>5.3616058890341094</v>
      </c>
      <c r="W58" s="17">
        <f t="shared" si="4"/>
        <v>-1.3147011411853557E-3</v>
      </c>
      <c r="X58" s="17">
        <f t="shared" si="5"/>
        <v>1.2861291795612195E-2</v>
      </c>
      <c r="Y58" s="17">
        <f t="shared" si="18"/>
        <v>-5.7534605195371357E-3</v>
      </c>
      <c r="Z58" s="17">
        <f t="shared" si="19"/>
        <v>8.7538547680046305E-3</v>
      </c>
      <c r="AA58" s="17">
        <f t="shared" si="6"/>
        <v>1416.1007675720662</v>
      </c>
      <c r="AB58" s="17">
        <f t="shared" si="7"/>
        <v>2.8753854768004631E-2</v>
      </c>
      <c r="AC58" s="17">
        <f t="shared" si="8"/>
        <v>389.71086897637571</v>
      </c>
      <c r="AD58" s="17">
        <f t="shared" si="9"/>
        <v>18.810235629921728</v>
      </c>
      <c r="AE58" s="17">
        <f t="shared" si="20"/>
        <v>2.4522753751698143E-2</v>
      </c>
      <c r="AF58" s="17">
        <f t="shared" si="10"/>
        <v>0.99588715901603042</v>
      </c>
      <c r="AG58" s="17">
        <f t="shared" si="11"/>
        <v>4.6340003866440237E-2</v>
      </c>
      <c r="AH58" s="17">
        <f t="shared" si="12"/>
        <v>1.9701699606588852E-2</v>
      </c>
      <c r="AI58" s="17">
        <f t="shared" si="13"/>
        <v>5.1335428771980773E-2</v>
      </c>
    </row>
    <row r="59" spans="10:35" x14ac:dyDescent="0.25">
      <c r="J59" s="17">
        <v>57</v>
      </c>
      <c r="K59">
        <v>-0.94150436780182645</v>
      </c>
      <c r="L59">
        <v>-0.89531795310904272</v>
      </c>
      <c r="M59">
        <v>1.0465714694873895</v>
      </c>
      <c r="N59">
        <v>1.6265903468593024</v>
      </c>
      <c r="O59" s="17">
        <f t="shared" si="0"/>
        <v>-9.4150436780182645E-5</v>
      </c>
      <c r="P59" s="17">
        <f t="shared" si="1"/>
        <v>-8.9531795310904272E-5</v>
      </c>
      <c r="Q59" s="17">
        <f t="shared" si="2"/>
        <v>2.0931429389747791E-3</v>
      </c>
      <c r="R59" s="17">
        <f t="shared" si="3"/>
        <v>3.2531806937186047E-3</v>
      </c>
      <c r="S59" s="17">
        <f t="shared" si="14"/>
        <v>1.1915001400239351E-4</v>
      </c>
      <c r="T59" s="17">
        <f t="shared" si="15"/>
        <v>4.9068081291215237E-3</v>
      </c>
      <c r="U59" s="17">
        <f t="shared" si="16"/>
        <v>-4.8519546306558057E-3</v>
      </c>
      <c r="V59" s="17">
        <f t="shared" si="17"/>
        <v>5.3653970740999881</v>
      </c>
      <c r="W59" s="17">
        <f t="shared" si="4"/>
        <v>9.4237194938628129E-4</v>
      </c>
      <c r="X59" s="17">
        <f t="shared" si="5"/>
        <v>8.0865910510930106E-3</v>
      </c>
      <c r="Y59" s="17">
        <f t="shared" si="18"/>
        <v>-4.2407764189409582E-3</v>
      </c>
      <c r="Z59" s="17">
        <f t="shared" si="19"/>
        <v>8.363730682532957E-3</v>
      </c>
      <c r="AA59" s="17">
        <f t="shared" si="6"/>
        <v>1418.2445016754846</v>
      </c>
      <c r="AB59" s="17">
        <f t="shared" si="7"/>
        <v>2.8363730682532957E-2</v>
      </c>
      <c r="AC59" s="17">
        <f t="shared" si="8"/>
        <v>388.83362076293326</v>
      </c>
      <c r="AD59" s="17">
        <f t="shared" si="9"/>
        <v>18.992995674388904</v>
      </c>
      <c r="AE59" s="17">
        <f t="shared" si="20"/>
        <v>2.6638304259851385E-2</v>
      </c>
      <c r="AF59" s="17">
        <f t="shared" si="10"/>
        <v>0.99832216328600343</v>
      </c>
      <c r="AG59" s="17">
        <f t="shared" si="11"/>
        <v>4.7495691449642156E-2</v>
      </c>
      <c r="AH59" s="17">
        <f t="shared" si="12"/>
        <v>1.9994673978449985E-2</v>
      </c>
      <c r="AI59" s="17">
        <f t="shared" si="13"/>
        <v>5.2402499578763681E-2</v>
      </c>
    </row>
    <row r="60" spans="10:35" x14ac:dyDescent="0.25">
      <c r="J60" s="17">
        <v>58</v>
      </c>
      <c r="K60">
        <v>-0.67206656240159646</v>
      </c>
      <c r="L60">
        <v>-0.17193201529153157</v>
      </c>
      <c r="M60">
        <v>0.11272959454800002</v>
      </c>
      <c r="N60">
        <v>1.8448099581291899</v>
      </c>
      <c r="O60" s="17">
        <f t="shared" si="0"/>
        <v>-6.7206656240159646E-5</v>
      </c>
      <c r="P60" s="17">
        <f t="shared" si="1"/>
        <v>-1.7193201529153157E-5</v>
      </c>
      <c r="Q60" s="17">
        <f t="shared" si="2"/>
        <v>2.2545918909600005E-4</v>
      </c>
      <c r="R60" s="17">
        <f t="shared" si="3"/>
        <v>3.6896199162583798E-3</v>
      </c>
      <c r="S60" s="17">
        <f t="shared" si="14"/>
        <v>2.8113354961755159E-5</v>
      </c>
      <c r="T60" s="17">
        <f t="shared" si="15"/>
        <v>4.9082533017680658E-3</v>
      </c>
      <c r="U60" s="17">
        <f t="shared" si="16"/>
        <v>-4.1412999784942251E-3</v>
      </c>
      <c r="V60" s="17">
        <f t="shared" si="17"/>
        <v>5.3688664613752302</v>
      </c>
      <c r="W60" s="17">
        <f t="shared" si="4"/>
        <v>2.9595897060326589E-3</v>
      </c>
      <c r="X60" s="17">
        <f t="shared" si="5"/>
        <v>6.9021666308237088E-3</v>
      </c>
      <c r="Y60" s="17">
        <f t="shared" si="18"/>
        <v>-3.5211059679948371E-3</v>
      </c>
      <c r="Z60" s="17">
        <f t="shared" si="19"/>
        <v>9.1215251500236221E-3</v>
      </c>
      <c r="AA60" s="17">
        <f t="shared" si="6"/>
        <v>1419.2655376962157</v>
      </c>
      <c r="AB60" s="17">
        <f t="shared" si="7"/>
        <v>2.9121525150023621E-2</v>
      </c>
      <c r="AC60" s="17">
        <f t="shared" si="8"/>
        <v>388.8394635496403</v>
      </c>
      <c r="AD60" s="17">
        <f t="shared" si="9"/>
        <v>18.99177842715827</v>
      </c>
      <c r="AE60" s="17">
        <f t="shared" si="20"/>
        <v>2.7501017471192171E-2</v>
      </c>
      <c r="AF60" s="17">
        <f t="shared" si="10"/>
        <v>0.99842534857232224</v>
      </c>
      <c r="AG60" s="17">
        <f t="shared" si="11"/>
        <v>4.920004904342886E-2</v>
      </c>
      <c r="AH60" s="17">
        <f t="shared" si="12"/>
        <v>2.0888777732820964E-2</v>
      </c>
      <c r="AI60" s="17">
        <f t="shared" si="13"/>
        <v>5.4108302345196924E-2</v>
      </c>
    </row>
    <row r="61" spans="10:35" x14ac:dyDescent="0.25">
      <c r="J61" s="17">
        <v>59</v>
      </c>
      <c r="K61">
        <v>0.59501189753063954</v>
      </c>
      <c r="L61">
        <v>1.6548028725082986</v>
      </c>
      <c r="M61">
        <v>0.17705815480439924</v>
      </c>
      <c r="N61">
        <v>1.560183591209352</v>
      </c>
      <c r="O61" s="17">
        <f t="shared" si="0"/>
        <v>5.9501189753063954E-5</v>
      </c>
      <c r="P61" s="17">
        <f t="shared" si="1"/>
        <v>1.6548028725082986E-4</v>
      </c>
      <c r="Q61" s="17">
        <f t="shared" si="2"/>
        <v>3.5411630960879847E-4</v>
      </c>
      <c r="R61" s="17">
        <f t="shared" si="3"/>
        <v>3.120367182418704E-3</v>
      </c>
      <c r="S61" s="17">
        <f t="shared" si="14"/>
        <v>8.1991873722468082E-5</v>
      </c>
      <c r="T61" s="17">
        <f t="shared" si="15"/>
        <v>5.0920829286652831E-3</v>
      </c>
      <c r="U61" s="17">
        <f t="shared" si="16"/>
        <v>-3.3730536710360041E-3</v>
      </c>
      <c r="V61" s="17">
        <f t="shared" si="17"/>
        <v>5.3710727184615852</v>
      </c>
      <c r="W61" s="17">
        <f t="shared" si="4"/>
        <v>4.1534564067360179E-3</v>
      </c>
      <c r="X61" s="17">
        <f t="shared" si="5"/>
        <v>5.6217561183933406E-3</v>
      </c>
      <c r="Y61" s="17">
        <f t="shared" si="18"/>
        <v>-3.0090987760816061E-3</v>
      </c>
      <c r="Z61" s="17">
        <f t="shared" si="19"/>
        <v>9.4193792648788258E-3</v>
      </c>
      <c r="AA61" s="17">
        <f t="shared" si="6"/>
        <v>1419.9923979217033</v>
      </c>
      <c r="AB61" s="17">
        <f t="shared" si="7"/>
        <v>2.9419379264878826E-2</v>
      </c>
      <c r="AC61" s="17">
        <f t="shared" si="8"/>
        <v>388.67343920339175</v>
      </c>
      <c r="AD61" s="17">
        <f t="shared" si="9"/>
        <v>19.026366832626717</v>
      </c>
      <c r="AE61" s="17">
        <f t="shared" si="20"/>
        <v>2.8311271310607896E-2</v>
      </c>
      <c r="AF61" s="17">
        <f t="shared" si="10"/>
        <v>0.99892356023541906</v>
      </c>
      <c r="AG61" s="17">
        <f t="shared" si="11"/>
        <v>5.019718918921378E-2</v>
      </c>
      <c r="AH61" s="17">
        <f t="shared" si="12"/>
        <v>2.1331863901470419E-2</v>
      </c>
      <c r="AI61" s="17">
        <f t="shared" si="13"/>
        <v>5.5289272117879061E-2</v>
      </c>
    </row>
    <row r="62" spans="10:35" x14ac:dyDescent="0.25">
      <c r="J62" s="17">
        <v>60</v>
      </c>
      <c r="K62">
        <v>-0.6437608135456685</v>
      </c>
      <c r="L62">
        <v>-0.96609937827452086</v>
      </c>
      <c r="M62">
        <v>1.1939710020669736</v>
      </c>
      <c r="N62">
        <v>0.91875108410022222</v>
      </c>
      <c r="O62" s="17">
        <f t="shared" si="0"/>
        <v>-6.437608135456685E-5</v>
      </c>
      <c r="P62" s="17">
        <f t="shared" si="1"/>
        <v>-9.6609937827452086E-5</v>
      </c>
      <c r="Q62" s="17">
        <f t="shared" si="2"/>
        <v>2.3879420041339472E-3</v>
      </c>
      <c r="R62" s="17">
        <f t="shared" si="3"/>
        <v>1.8375021682004444E-3</v>
      </c>
      <c r="S62" s="17">
        <f t="shared" si="14"/>
        <v>1.2174176234076156E-6</v>
      </c>
      <c r="T62" s="17">
        <f t="shared" si="15"/>
        <v>4.9770564051047749E-3</v>
      </c>
      <c r="U62" s="17">
        <f t="shared" si="16"/>
        <v>-6.4780629979845636E-4</v>
      </c>
      <c r="V62" s="17">
        <f t="shared" si="17"/>
        <v>5.3715548591164506</v>
      </c>
      <c r="W62" s="17">
        <f t="shared" si="4"/>
        <v>4.492669434627625E-3</v>
      </c>
      <c r="X62" s="17">
        <f t="shared" si="5"/>
        <v>1.0796771663307606E-3</v>
      </c>
      <c r="Y62" s="17">
        <f t="shared" si="18"/>
        <v>-1.6776409290604607E-3</v>
      </c>
      <c r="Z62" s="17">
        <f t="shared" si="19"/>
        <v>7.4285410604834285E-3</v>
      </c>
      <c r="AA62" s="17">
        <f t="shared" si="6"/>
        <v>1421.8843171684937</v>
      </c>
      <c r="AB62" s="17">
        <f t="shared" si="7"/>
        <v>2.7428541060483428E-2</v>
      </c>
      <c r="AC62" s="17">
        <f t="shared" si="8"/>
        <v>387.77160546777424</v>
      </c>
      <c r="AD62" s="17">
        <f t="shared" si="9"/>
        <v>19.214248860880367</v>
      </c>
      <c r="AE62" s="17">
        <f t="shared" si="20"/>
        <v>2.8865325287743361E-2</v>
      </c>
      <c r="AF62" s="17">
        <f t="shared" si="10"/>
        <v>1.0013984274037948</v>
      </c>
      <c r="AG62" s="17">
        <f t="shared" si="11"/>
        <v>4.8418709650875955E-2</v>
      </c>
      <c r="AH62" s="17">
        <f t="shared" si="12"/>
        <v>2.0271776476762558E-2</v>
      </c>
      <c r="AI62" s="17">
        <f t="shared" si="13"/>
        <v>5.3395766055980731E-2</v>
      </c>
    </row>
    <row r="63" spans="10:35" x14ac:dyDescent="0.25">
      <c r="J63" s="17">
        <v>61</v>
      </c>
      <c r="K63">
        <v>-1.7293677956331521</v>
      </c>
      <c r="L63">
        <v>1.2719942787953187</v>
      </c>
      <c r="M63">
        <v>-0.19979665921709966</v>
      </c>
      <c r="N63">
        <v>-1.1349015949235763</v>
      </c>
      <c r="O63" s="17">
        <f t="shared" si="0"/>
        <v>-1.7293677956331521E-4</v>
      </c>
      <c r="P63" s="17">
        <f t="shared" si="1"/>
        <v>1.2719942787953187E-4</v>
      </c>
      <c r="Q63" s="17">
        <f t="shared" si="2"/>
        <v>-3.9959331843419932E-4</v>
      </c>
      <c r="R63" s="17">
        <f t="shared" si="3"/>
        <v>-2.2698031898471527E-3</v>
      </c>
      <c r="S63" s="17">
        <f t="shared" si="14"/>
        <v>-1.7196284546458913E-4</v>
      </c>
      <c r="T63" s="17">
        <f t="shared" si="15"/>
        <v>5.1088445519633522E-3</v>
      </c>
      <c r="U63" s="17">
        <f t="shared" si="16"/>
        <v>-9.8261898825281009E-4</v>
      </c>
      <c r="V63" s="17">
        <f t="shared" si="17"/>
        <v>5.367833266282295</v>
      </c>
      <c r="W63" s="17">
        <f t="shared" si="4"/>
        <v>1.8235944749675872E-3</v>
      </c>
      <c r="X63" s="17">
        <f t="shared" si="5"/>
        <v>1.6376983137546836E-3</v>
      </c>
      <c r="Y63" s="17">
        <f t="shared" si="18"/>
        <v>-2.4495498501232284E-3</v>
      </c>
      <c r="Z63" s="17">
        <f t="shared" si="19"/>
        <v>6.1103067126832347E-3</v>
      </c>
      <c r="AA63" s="17">
        <f t="shared" si="6"/>
        <v>1420.7871754805576</v>
      </c>
      <c r="AB63" s="17">
        <f t="shared" si="7"/>
        <v>2.6110306712683235E-2</v>
      </c>
      <c r="AC63" s="17">
        <f t="shared" si="8"/>
        <v>387.48921915881891</v>
      </c>
      <c r="AD63" s="17">
        <f t="shared" si="9"/>
        <v>19.273079341912727</v>
      </c>
      <c r="AE63" s="17">
        <f t="shared" si="20"/>
        <v>2.8146933174113396E-2</v>
      </c>
      <c r="AF63" s="17">
        <f t="shared" si="10"/>
        <v>1.0019848026553351</v>
      </c>
      <c r="AG63" s="17">
        <f t="shared" si="11"/>
        <v>4.6037045373495615E-2</v>
      </c>
      <c r="AH63" s="17">
        <f t="shared" si="12"/>
        <v>1.8908425430097298E-2</v>
      </c>
      <c r="AI63" s="17">
        <f t="shared" si="13"/>
        <v>5.1145889925458966E-2</v>
      </c>
    </row>
    <row r="64" spans="10:35" x14ac:dyDescent="0.25">
      <c r="J64" s="17">
        <v>62</v>
      </c>
      <c r="K64">
        <v>-1.879006958915852</v>
      </c>
      <c r="L64">
        <v>-0.82488668340374716</v>
      </c>
      <c r="M64">
        <v>0.47337607611552812</v>
      </c>
      <c r="N64">
        <v>0.91770061771967448</v>
      </c>
      <c r="O64" s="17">
        <f t="shared" si="0"/>
        <v>-1.879006958915852E-4</v>
      </c>
      <c r="P64" s="17">
        <f t="shared" si="1"/>
        <v>-8.2488668340374716E-5</v>
      </c>
      <c r="Q64" s="17">
        <f t="shared" si="2"/>
        <v>9.4675215223105624E-4</v>
      </c>
      <c r="R64" s="17">
        <f t="shared" si="3"/>
        <v>1.835401235439349E-3</v>
      </c>
      <c r="S64" s="17">
        <f t="shared" si="14"/>
        <v>-3.2547097226325652E-4</v>
      </c>
      <c r="T64" s="17">
        <f t="shared" si="15"/>
        <v>5.0045869732303072E-3</v>
      </c>
      <c r="U64" s="17">
        <f t="shared" si="16"/>
        <v>6.2395062803527164E-5</v>
      </c>
      <c r="V64" s="17">
        <f t="shared" si="17"/>
        <v>5.3689611964402566</v>
      </c>
      <c r="W64" s="17">
        <f t="shared" si="4"/>
        <v>2.4554309771570603E-3</v>
      </c>
      <c r="X64" s="17">
        <f t="shared" si="5"/>
        <v>-1.0399177133921195E-4</v>
      </c>
      <c r="Y64" s="17">
        <f t="shared" si="18"/>
        <v>-1.4059068292006287E-3</v>
      </c>
      <c r="Z64" s="17">
        <f t="shared" si="19"/>
        <v>4.9157679282581593E-3</v>
      </c>
      <c r="AA64" s="17">
        <f t="shared" si="6"/>
        <v>1422.2707441238369</v>
      </c>
      <c r="AB64" s="17">
        <f t="shared" si="7"/>
        <v>2.491576792825816E-2</v>
      </c>
      <c r="AC64" s="17">
        <f t="shared" si="8"/>
        <v>387.48833372750363</v>
      </c>
      <c r="AD64" s="17">
        <f t="shared" si="9"/>
        <v>19.273263806770078</v>
      </c>
      <c r="AE64" s="17">
        <f t="shared" si="20"/>
        <v>2.7128619943398317E-2</v>
      </c>
      <c r="AF64" s="17">
        <f t="shared" si="10"/>
        <v>1.0021590574409964</v>
      </c>
      <c r="AG64" s="17">
        <f t="shared" si="11"/>
        <v>4.4392445546754512E-2</v>
      </c>
      <c r="AH64" s="17">
        <f t="shared" si="12"/>
        <v>1.8370251610926272E-2</v>
      </c>
      <c r="AI64" s="17">
        <f t="shared" si="13"/>
        <v>4.939703251998482E-2</v>
      </c>
    </row>
    <row r="65" spans="10:35" x14ac:dyDescent="0.25">
      <c r="J65" s="17">
        <v>63</v>
      </c>
      <c r="K65">
        <v>-6.947857400518842E-2</v>
      </c>
      <c r="L65">
        <v>-5.3842086344957352E-2</v>
      </c>
      <c r="M65">
        <v>0.21464757082867436</v>
      </c>
      <c r="N65">
        <v>-0.35203129300498404</v>
      </c>
      <c r="O65" s="17">
        <f t="shared" si="0"/>
        <v>-6.947857400518842E-6</v>
      </c>
      <c r="P65" s="17">
        <f t="shared" si="1"/>
        <v>-5.3842086344957352E-6</v>
      </c>
      <c r="Q65" s="17">
        <f t="shared" si="2"/>
        <v>4.2929514165734872E-4</v>
      </c>
      <c r="R65" s="17">
        <f t="shared" si="3"/>
        <v>-7.0406258600996807E-4</v>
      </c>
      <c r="S65" s="17">
        <f t="shared" si="14"/>
        <v>-2.6732463521112409E-4</v>
      </c>
      <c r="T65" s="17">
        <f t="shared" si="15"/>
        <v>4.9982853699497504E-3</v>
      </c>
      <c r="U65" s="17">
        <f t="shared" si="16"/>
        <v>4.8545069818052317E-4</v>
      </c>
      <c r="V65" s="17">
        <f t="shared" si="17"/>
        <v>5.3673240767451773</v>
      </c>
      <c r="W65" s="17">
        <f t="shared" si="4"/>
        <v>1.5295648605159805E-3</v>
      </c>
      <c r="X65" s="17">
        <f t="shared" si="5"/>
        <v>-8.0908449696753869E-4</v>
      </c>
      <c r="Y65" s="17">
        <f t="shared" si="18"/>
        <v>-1.1333983317983751E-3</v>
      </c>
      <c r="Z65" s="17">
        <f t="shared" si="19"/>
        <v>3.5130119411631352E-3</v>
      </c>
      <c r="AA65" s="17">
        <f t="shared" si="6"/>
        <v>1422.658377801554</v>
      </c>
      <c r="AB65" s="17">
        <f t="shared" si="7"/>
        <v>2.3513011941163134E-2</v>
      </c>
      <c r="AC65" s="17">
        <f t="shared" si="8"/>
        <v>387.39112049125703</v>
      </c>
      <c r="AD65" s="17">
        <f t="shared" si="9"/>
        <v>19.293516564321454</v>
      </c>
      <c r="AE65" s="17">
        <f t="shared" si="20"/>
        <v>2.602219393582824E-2</v>
      </c>
      <c r="AF65" s="17">
        <f t="shared" si="10"/>
        <v>1.0024515389305177</v>
      </c>
      <c r="AG65" s="17">
        <f t="shared" si="11"/>
        <v>4.2124653158706837E-2</v>
      </c>
      <c r="AH65" s="17">
        <f t="shared" si="12"/>
        <v>1.735705022021115E-2</v>
      </c>
      <c r="AI65" s="17">
        <f t="shared" si="13"/>
        <v>4.7122938528656587E-2</v>
      </c>
    </row>
    <row r="66" spans="10:35" x14ac:dyDescent="0.25">
      <c r="J66" s="17">
        <v>64</v>
      </c>
      <c r="K66">
        <v>0.92812342700199224</v>
      </c>
      <c r="L66">
        <v>-0.49427399062551558</v>
      </c>
      <c r="M66">
        <v>2.3434768081642687</v>
      </c>
      <c r="N66">
        <v>0.74402350946911611</v>
      </c>
      <c r="O66" s="17">
        <f t="shared" si="0"/>
        <v>9.2812342700199224E-5</v>
      </c>
      <c r="P66" s="17">
        <f t="shared" si="1"/>
        <v>-4.9427399062551558E-5</v>
      </c>
      <c r="Q66" s="17">
        <f t="shared" si="2"/>
        <v>4.6869536163285375E-3</v>
      </c>
      <c r="R66" s="17">
        <f t="shared" si="3"/>
        <v>1.4880470189382322E-3</v>
      </c>
      <c r="S66" s="17">
        <f t="shared" si="14"/>
        <v>-1.2104736546870006E-4</v>
      </c>
      <c r="T66" s="17">
        <f t="shared" si="15"/>
        <v>4.9492008968972491E-3</v>
      </c>
      <c r="U66" s="17">
        <f t="shared" si="16"/>
        <v>5.1238592446910085E-3</v>
      </c>
      <c r="V66" s="17">
        <f t="shared" si="17"/>
        <v>5.3682064905940621</v>
      </c>
      <c r="W66" s="17">
        <f t="shared" si="4"/>
        <v>2.3162345690617473E-3</v>
      </c>
      <c r="X66" s="17">
        <f t="shared" si="5"/>
        <v>-8.539765407818348E-3</v>
      </c>
      <c r="Y66" s="17">
        <f t="shared" si="18"/>
        <v>1.8733529348875107E-3</v>
      </c>
      <c r="Z66" s="17">
        <f t="shared" si="19"/>
        <v>-9.621330669913968E-4</v>
      </c>
      <c r="AA66" s="17">
        <f t="shared" si="6"/>
        <v>1426.9423949405598</v>
      </c>
      <c r="AB66" s="17">
        <f t="shared" si="7"/>
        <v>1.9037866933008605E-2</v>
      </c>
      <c r="AC66" s="17">
        <f t="shared" si="8"/>
        <v>386.33906905927586</v>
      </c>
      <c r="AD66" s="17">
        <f t="shared" si="9"/>
        <v>19.512693945984196</v>
      </c>
      <c r="AE66" s="17">
        <f t="shared" si="20"/>
        <v>2.4767602938495687E-2</v>
      </c>
      <c r="AF66" s="17">
        <f t="shared" si="10"/>
        <v>1.0056226919444435</v>
      </c>
      <c r="AG66" s="17">
        <f t="shared" si="11"/>
        <v>3.6882369656114036E-2</v>
      </c>
      <c r="AH66" s="17">
        <f t="shared" si="12"/>
        <v>1.497963472036189E-2</v>
      </c>
      <c r="AI66" s="17">
        <f t="shared" si="13"/>
        <v>4.1831570553011288E-2</v>
      </c>
    </row>
    <row r="67" spans="10:35" x14ac:dyDescent="0.25">
      <c r="J67" s="17">
        <v>65</v>
      </c>
      <c r="K67">
        <v>0.61060745792929083</v>
      </c>
      <c r="L67">
        <v>-0.98109012469649315</v>
      </c>
      <c r="M67">
        <v>0.87169610196724534</v>
      </c>
      <c r="N67">
        <v>1.4472334441961721</v>
      </c>
      <c r="O67" s="17">
        <f t="shared" ref="O67:O102" si="21">+K67*I$3</f>
        <v>6.1060745792929083E-5</v>
      </c>
      <c r="P67" s="17">
        <f t="shared" ref="P67:P102" si="22">+L67*I$5</f>
        <v>-9.8109012469649315E-5</v>
      </c>
      <c r="Q67" s="17">
        <f t="shared" ref="Q67:Q102" si="23">+M67*I$7</f>
        <v>1.7433922039344907E-3</v>
      </c>
      <c r="R67" s="17">
        <f t="shared" ref="R67:R102" si="24">+N67*I$9</f>
        <v>2.8944668883923441E-3</v>
      </c>
      <c r="S67" s="17">
        <f t="shared" si="14"/>
        <v>-3.5777146582030971E-5</v>
      </c>
      <c r="T67" s="17">
        <f t="shared" si="15"/>
        <v>4.8612517050481505E-3</v>
      </c>
      <c r="U67" s="17">
        <f t="shared" si="16"/>
        <v>6.3548655241563983E-3</v>
      </c>
      <c r="V67" s="17">
        <f t="shared" si="17"/>
        <v>5.3703188415426233</v>
      </c>
      <c r="W67" s="17">
        <f t="shared" ref="W67:W102" si="25">+(C$20*(V67-LN(F$7))+S67-C$21*(T67-F$9))/(C$21*C$24)</f>
        <v>3.831335235285482E-3</v>
      </c>
      <c r="X67" s="17">
        <f t="shared" ref="X67:X102" si="26">-(1/(1-C$5))*(U67-LN(C$4))</f>
        <v>-1.0591442540260664E-2</v>
      </c>
      <c r="Y67" s="17">
        <f t="shared" si="18"/>
        <v>3.8523208737827695E-3</v>
      </c>
      <c r="Z67" s="17">
        <f t="shared" si="19"/>
        <v>-2.910226293834365E-3</v>
      </c>
      <c r="AA67" s="17">
        <f t="shared" ref="AA67:AA102" si="27">+F$4*EXP(Y67)</f>
        <v>1429.7690642122184</v>
      </c>
      <c r="AB67" s="17">
        <f t="shared" ref="AB67:AB102" si="28">+F$6+Z67</f>
        <v>1.7089773706165635E-2</v>
      </c>
      <c r="AC67" s="17">
        <f t="shared" ref="AC67:AC102" si="29">+(AA67/(C$2^C$5*EXP(U67)))^(1/(1-C$5))</f>
        <v>386.82098072506892</v>
      </c>
      <c r="AD67" s="17">
        <f t="shared" ref="AD67:AD102" si="30">+(C$3-AC67)/C$3*100</f>
        <v>19.412295682277307</v>
      </c>
      <c r="AE67" s="17">
        <f t="shared" si="20"/>
        <v>2.1902734935752146E-2</v>
      </c>
      <c r="AF67" s="17">
        <f t="shared" ref="AF67:AF102" si="31">+((1+AE67)/(1+AB67))*C$12*C$8*C$4/(1-C$6)</f>
        <v>1.0047320908675037</v>
      </c>
      <c r="AG67" s="17">
        <f t="shared" ref="AG67:AG102" si="32">+F$8+AE68+C$24*Z67+C$25*Y67</f>
        <v>3.3709001635404509E-2</v>
      </c>
      <c r="AH67" s="17">
        <f t="shared" ref="AH67:AH102" si="33">+AG67-AE68</f>
        <v>1.421274731444562E-2</v>
      </c>
      <c r="AI67" s="17">
        <f t="shared" ref="AI67:AI102" si="34">+AG67+T67</f>
        <v>3.8570253340452658E-2</v>
      </c>
    </row>
    <row r="68" spans="10:35" x14ac:dyDescent="0.25">
      <c r="J68" s="17">
        <v>66</v>
      </c>
      <c r="K68">
        <v>-0.73137016443070024</v>
      </c>
      <c r="L68">
        <v>-0.30111209525784943</v>
      </c>
      <c r="M68">
        <v>-1.3396356735029258</v>
      </c>
      <c r="N68">
        <v>1.3530780051951297</v>
      </c>
      <c r="O68" s="17">
        <f t="shared" si="21"/>
        <v>-7.3137016443070024E-5</v>
      </c>
      <c r="P68" s="17">
        <f t="shared" si="22"/>
        <v>-3.0111209525784943E-5</v>
      </c>
      <c r="Q68" s="17">
        <f t="shared" si="23"/>
        <v>-2.6792713470058516E-3</v>
      </c>
      <c r="R68" s="17">
        <f t="shared" si="24"/>
        <v>2.7061560103902593E-3</v>
      </c>
      <c r="S68" s="17">
        <f t="shared" ref="S68:S102" si="35">+I$2*S67+O68</f>
        <v>-1.017587337086948E-4</v>
      </c>
      <c r="T68" s="17">
        <f t="shared" ref="T68:T102" si="36">+I$4*T67+(1-I$4)*F$9+P68</f>
        <v>4.8588901545127353E-3</v>
      </c>
      <c r="U68" s="17">
        <f t="shared" ref="U68:U102" si="37">+I$6*U67+(1-I$6)*LN(C$4)+Q68</f>
        <v>3.0401076247349073E-3</v>
      </c>
      <c r="V68" s="17">
        <f t="shared" ref="V68:V102" si="38">+(1-I$8)*LN(F$7)+I$8*V67+R68</f>
        <v>5.3718204114234709</v>
      </c>
      <c r="W68" s="17">
        <f t="shared" si="25"/>
        <v>4.6749064277724029E-3</v>
      </c>
      <c r="X68" s="17">
        <f t="shared" si="26"/>
        <v>-5.0668460412248454E-3</v>
      </c>
      <c r="Y68" s="17">
        <f t="shared" ref="Y68:Y102" si="39">+((C$26+C$14*(1-C$27))/(C$26+C$14))*Y67+(1/(C$26+C$14))*(W68-W67-X68+(1-C$27)*X67)</f>
        <v>3.1524609686271869E-3</v>
      </c>
      <c r="Z68" s="17">
        <f t="shared" ref="Z68:Z102" si="40">+((C$26+C$14*(1-C$27))/(C$26+C$14))*Z67+(1/(C$26+C$14))*(C$26*(X68-(1-C$27)*X67)+C$14*(W68-(1-C$27)*W67))</f>
        <v>-8.4190026732517483E-4</v>
      </c>
      <c r="AA68" s="17">
        <f t="shared" si="27"/>
        <v>1428.7687762420951</v>
      </c>
      <c r="AB68" s="17">
        <f t="shared" si="28"/>
        <v>1.9158099732674825E-2</v>
      </c>
      <c r="AC68" s="17">
        <f t="shared" si="29"/>
        <v>388.51048863769165</v>
      </c>
      <c r="AD68" s="17">
        <f t="shared" si="30"/>
        <v>19.060314867147575</v>
      </c>
      <c r="AE68" s="17">
        <f t="shared" ref="AE68:AE102" si="41">+C$27*AB67+(1-C$27)*AE67</f>
        <v>1.9496254320958889E-2</v>
      </c>
      <c r="AF68" s="17">
        <f t="shared" si="31"/>
        <v>1.0003317979696897</v>
      </c>
      <c r="AG68" s="17">
        <f t="shared" si="32"/>
        <v>3.491464120040759E-2</v>
      </c>
      <c r="AH68" s="17">
        <f t="shared" si="33"/>
        <v>1.5587464173590734E-2</v>
      </c>
      <c r="AI68" s="17">
        <f t="shared" si="34"/>
        <v>3.9773531354920323E-2</v>
      </c>
    </row>
    <row r="69" spans="10:35" x14ac:dyDescent="0.25">
      <c r="J69" s="17">
        <v>67</v>
      </c>
      <c r="K69">
        <v>1.0451185517013073</v>
      </c>
      <c r="L69">
        <v>0.18436821846989915</v>
      </c>
      <c r="M69">
        <v>-2.1911182557232678</v>
      </c>
      <c r="N69">
        <v>0.50554262998048216</v>
      </c>
      <c r="O69" s="17">
        <f t="shared" si="21"/>
        <v>1.0451185517013073E-4</v>
      </c>
      <c r="P69" s="17">
        <f t="shared" si="22"/>
        <v>1.8436821846989915E-5</v>
      </c>
      <c r="Q69" s="17">
        <f t="shared" si="23"/>
        <v>-4.3822365114465356E-3</v>
      </c>
      <c r="R69" s="17">
        <f t="shared" si="24"/>
        <v>1.0110852599609643E-3</v>
      </c>
      <c r="S69" s="17">
        <f t="shared" si="35"/>
        <v>2.3104868203174881E-5</v>
      </c>
      <c r="T69" s="17">
        <f t="shared" si="36"/>
        <v>4.9055489454571779E-3</v>
      </c>
      <c r="U69" s="17">
        <f t="shared" si="37"/>
        <v>-1.6461396491851189E-3</v>
      </c>
      <c r="V69" s="17">
        <f t="shared" si="38"/>
        <v>5.3713265965777204</v>
      </c>
      <c r="W69" s="17">
        <f t="shared" si="25"/>
        <v>4.4690877412252288E-3</v>
      </c>
      <c r="X69" s="17">
        <f t="shared" si="26"/>
        <v>2.7435660819751981E-3</v>
      </c>
      <c r="Y69" s="17">
        <f t="shared" si="39"/>
        <v>7.3795219459482208E-4</v>
      </c>
      <c r="Z69" s="17">
        <f t="shared" si="40"/>
        <v>3.1776714006842887E-3</v>
      </c>
      <c r="AA69" s="17">
        <f t="shared" si="27"/>
        <v>1425.3231629015677</v>
      </c>
      <c r="AB69" s="17">
        <f t="shared" si="28"/>
        <v>2.3177671400684288E-2</v>
      </c>
      <c r="AC69" s="17">
        <f t="shared" si="29"/>
        <v>389.98426730126323</v>
      </c>
      <c r="AD69" s="17">
        <f t="shared" si="30"/>
        <v>18.753277645570162</v>
      </c>
      <c r="AE69" s="17">
        <f t="shared" si="41"/>
        <v>1.9327177026816855E-2</v>
      </c>
      <c r="AF69" s="17">
        <f t="shared" si="31"/>
        <v>0.99623672947378117</v>
      </c>
      <c r="AG69" s="17">
        <f t="shared" si="32"/>
        <v>3.9089742212135931E-2</v>
      </c>
      <c r="AH69" s="17">
        <f t="shared" si="33"/>
        <v>1.7837317998385359E-2</v>
      </c>
      <c r="AI69" s="17">
        <f t="shared" si="34"/>
        <v>4.3995291157593111E-2</v>
      </c>
    </row>
    <row r="70" spans="10:35" x14ac:dyDescent="0.25">
      <c r="J70" s="17">
        <v>68</v>
      </c>
      <c r="K70">
        <v>0.52625409807660617</v>
      </c>
      <c r="L70">
        <v>1.2161058293713722</v>
      </c>
      <c r="M70">
        <v>-0.95820041678962298</v>
      </c>
      <c r="N70">
        <v>1.2055966180923861</v>
      </c>
      <c r="O70" s="17">
        <f t="shared" si="21"/>
        <v>5.2625409807660617E-5</v>
      </c>
      <c r="P70" s="17">
        <f t="shared" si="22"/>
        <v>1.2161058293713722E-4</v>
      </c>
      <c r="Q70" s="17">
        <f t="shared" si="23"/>
        <v>-1.916400833579246E-3</v>
      </c>
      <c r="R70" s="17">
        <f t="shared" si="24"/>
        <v>2.4111932361847721E-3</v>
      </c>
      <c r="S70" s="17">
        <f t="shared" si="35"/>
        <v>7.1109304370200525E-5</v>
      </c>
      <c r="T70" s="17">
        <f t="shared" si="36"/>
        <v>5.0460497393028797E-3</v>
      </c>
      <c r="U70" s="17">
        <f t="shared" si="37"/>
        <v>-3.3979265178458529E-3</v>
      </c>
      <c r="V70" s="17">
        <f t="shared" si="38"/>
        <v>5.3723316526773424</v>
      </c>
      <c r="W70" s="17">
        <f t="shared" si="25"/>
        <v>4.9713296504518721E-3</v>
      </c>
      <c r="X70" s="17">
        <f t="shared" si="26"/>
        <v>5.6632108630764221E-3</v>
      </c>
      <c r="Y70" s="17">
        <f t="shared" si="39"/>
        <v>-5.9824782350003834E-4</v>
      </c>
      <c r="Z70" s="17">
        <f t="shared" si="40"/>
        <v>6.0182633415769363E-3</v>
      </c>
      <c r="AA70" s="17">
        <f t="shared" si="27"/>
        <v>1423.419917906682</v>
      </c>
      <c r="AB70" s="17">
        <f t="shared" si="28"/>
        <v>2.6018263341576937E-2</v>
      </c>
      <c r="AC70" s="17">
        <f t="shared" si="29"/>
        <v>390.25448142735479</v>
      </c>
      <c r="AD70" s="17">
        <f t="shared" si="30"/>
        <v>18.696983035967751</v>
      </c>
      <c r="AE70" s="17">
        <f t="shared" si="41"/>
        <v>2.1252424213750572E-2</v>
      </c>
      <c r="AF70" s="17">
        <f t="shared" si="31"/>
        <v>0.99535501530713055</v>
      </c>
      <c r="AG70" s="17">
        <f t="shared" si="32"/>
        <v>4.3210655321525286E-2</v>
      </c>
      <c r="AH70" s="17">
        <f t="shared" si="33"/>
        <v>1.957531154386153E-2</v>
      </c>
      <c r="AI70" s="17">
        <f t="shared" si="34"/>
        <v>4.8256705060828166E-2</v>
      </c>
    </row>
    <row r="71" spans="10:35" x14ac:dyDescent="0.25">
      <c r="J71" s="17">
        <v>69</v>
      </c>
      <c r="K71">
        <v>-0.56191311159636825</v>
      </c>
      <c r="L71">
        <v>-0.73367118602618575</v>
      </c>
      <c r="M71">
        <v>-1.7246111383428797</v>
      </c>
      <c r="N71">
        <v>1.374601197312586</v>
      </c>
      <c r="O71" s="17">
        <f t="shared" si="21"/>
        <v>-5.6191311159636825E-5</v>
      </c>
      <c r="P71" s="17">
        <f t="shared" si="22"/>
        <v>-7.3367118602618575E-5</v>
      </c>
      <c r="Q71" s="17">
        <f t="shared" si="23"/>
        <v>-3.4492222766857594E-3</v>
      </c>
      <c r="R71" s="17">
        <f t="shared" si="24"/>
        <v>2.749202394625172E-3</v>
      </c>
      <c r="S71" s="17">
        <f t="shared" si="35"/>
        <v>6.9613233652359721E-7</v>
      </c>
      <c r="T71" s="17">
        <f t="shared" si="36"/>
        <v>4.963472672839685E-3</v>
      </c>
      <c r="U71" s="17">
        <f t="shared" si="37"/>
        <v>-6.5073561427470266E-3</v>
      </c>
      <c r="V71" s="17">
        <f t="shared" si="38"/>
        <v>5.3734737067154814</v>
      </c>
      <c r="W71" s="17">
        <f t="shared" si="25"/>
        <v>5.6886169189840873E-3</v>
      </c>
      <c r="X71" s="17">
        <f t="shared" si="26"/>
        <v>1.0845593571245045E-2</v>
      </c>
      <c r="Y71" s="17">
        <f t="shared" si="39"/>
        <v>-2.7053293630537587E-3</v>
      </c>
      <c r="Z71" s="17">
        <f t="shared" si="40"/>
        <v>1.042294330432816E-2</v>
      </c>
      <c r="AA71" s="17">
        <f t="shared" si="27"/>
        <v>1420.4238137010657</v>
      </c>
      <c r="AB71" s="17">
        <f t="shared" si="28"/>
        <v>3.0422943304328161E-2</v>
      </c>
      <c r="AC71" s="17">
        <f t="shared" si="29"/>
        <v>390.90697768634556</v>
      </c>
      <c r="AD71" s="17">
        <f t="shared" si="30"/>
        <v>18.561046315344676</v>
      </c>
      <c r="AE71" s="17">
        <f t="shared" si="41"/>
        <v>2.3635343777663756E-2</v>
      </c>
      <c r="AF71" s="17">
        <f t="shared" si="31"/>
        <v>0.99341280241208707</v>
      </c>
      <c r="AG71" s="17">
        <f t="shared" si="32"/>
        <v>4.9285366439236984E-2</v>
      </c>
      <c r="AH71" s="17">
        <f t="shared" si="33"/>
        <v>2.2256222898241026E-2</v>
      </c>
      <c r="AI71" s="17">
        <f t="shared" si="34"/>
        <v>5.4248839112076667E-2</v>
      </c>
    </row>
    <row r="72" spans="10:35" x14ac:dyDescent="0.25">
      <c r="J72" s="17">
        <v>70</v>
      </c>
      <c r="K72">
        <v>-0.96536723503959365</v>
      </c>
      <c r="L72">
        <v>1.545872692076955</v>
      </c>
      <c r="M72">
        <v>-1.1672477739921305</v>
      </c>
      <c r="N72">
        <v>-0.4090327365702251</v>
      </c>
      <c r="O72" s="17">
        <f t="shared" si="21"/>
        <v>-9.6536723503959365E-5</v>
      </c>
      <c r="P72" s="17">
        <f t="shared" si="22"/>
        <v>1.545872692076955E-4</v>
      </c>
      <c r="Q72" s="17">
        <f t="shared" si="23"/>
        <v>-2.3344955479842611E-3</v>
      </c>
      <c r="R72" s="17">
        <f t="shared" si="24"/>
        <v>-8.1806547314045019E-4</v>
      </c>
      <c r="S72" s="17">
        <f t="shared" si="35"/>
        <v>-9.5979817634740482E-5</v>
      </c>
      <c r="T72" s="17">
        <f t="shared" si="36"/>
        <v>5.1253654074794441E-3</v>
      </c>
      <c r="U72" s="17">
        <f t="shared" si="37"/>
        <v>-8.1911160764565859E-3</v>
      </c>
      <c r="V72" s="17">
        <f t="shared" si="38"/>
        <v>5.370820082078227</v>
      </c>
      <c r="W72" s="17">
        <f t="shared" si="25"/>
        <v>3.7340794419573691E-3</v>
      </c>
      <c r="X72" s="17">
        <f t="shared" si="26"/>
        <v>1.3651860127427643E-2</v>
      </c>
      <c r="Y72" s="17">
        <f t="shared" si="39"/>
        <v>-5.214438223528072E-3</v>
      </c>
      <c r="Z72" s="17">
        <f t="shared" si="40"/>
        <v>1.2859346333131492E-2</v>
      </c>
      <c r="AA72" s="17">
        <f t="shared" si="27"/>
        <v>1416.8642832166745</v>
      </c>
      <c r="AB72" s="17">
        <f t="shared" si="28"/>
        <v>3.2859346333131492E-2</v>
      </c>
      <c r="AC72" s="17">
        <f t="shared" si="29"/>
        <v>390.36962293455429</v>
      </c>
      <c r="AD72" s="17">
        <f t="shared" si="30"/>
        <v>18.672995221967856</v>
      </c>
      <c r="AE72" s="17">
        <f t="shared" si="41"/>
        <v>2.7029143540995958E-2</v>
      </c>
      <c r="AF72" s="17">
        <f t="shared" si="31"/>
        <v>0.99435527904856169</v>
      </c>
      <c r="AG72" s="17">
        <f t="shared" si="32"/>
        <v>5.3145946714157691E-2</v>
      </c>
      <c r="AH72" s="17">
        <f t="shared" si="33"/>
        <v>2.3201701777093964E-2</v>
      </c>
      <c r="AI72" s="17">
        <f t="shared" si="34"/>
        <v>5.8271312121637137E-2</v>
      </c>
    </row>
    <row r="73" spans="10:35" x14ac:dyDescent="0.25">
      <c r="J73" s="17">
        <v>71</v>
      </c>
      <c r="K73">
        <v>-1.3078511074127164</v>
      </c>
      <c r="L73">
        <v>1.5897967386990786</v>
      </c>
      <c r="M73">
        <v>2.880597094190307E-2</v>
      </c>
      <c r="N73">
        <v>0.33046262615243904</v>
      </c>
      <c r="O73" s="17">
        <f t="shared" si="21"/>
        <v>-1.3078511074127164E-4</v>
      </c>
      <c r="P73" s="17">
        <f t="shared" si="22"/>
        <v>1.5897967386990786E-4</v>
      </c>
      <c r="Q73" s="17">
        <f t="shared" si="23"/>
        <v>5.7611941883806139E-5</v>
      </c>
      <c r="R73" s="17">
        <f t="shared" si="24"/>
        <v>6.6092525230487809E-4</v>
      </c>
      <c r="S73" s="17">
        <f t="shared" si="35"/>
        <v>-2.0756896484906402E-4</v>
      </c>
      <c r="T73" s="17">
        <f t="shared" si="36"/>
        <v>5.2592719998534633E-3</v>
      </c>
      <c r="U73" s="17">
        <f t="shared" si="37"/>
        <v>-7.3143925269271211E-3</v>
      </c>
      <c r="V73" s="17">
        <f t="shared" si="38"/>
        <v>5.3701761730938689</v>
      </c>
      <c r="W73" s="17">
        <f t="shared" si="25"/>
        <v>3.0313640803665042E-3</v>
      </c>
      <c r="X73" s="17">
        <f t="shared" si="26"/>
        <v>1.2190654211545202E-2</v>
      </c>
      <c r="Y73" s="17">
        <f t="shared" si="39"/>
        <v>-5.8780107902284386E-3</v>
      </c>
      <c r="Z73" s="17">
        <f t="shared" si="40"/>
        <v>1.3317882963266268E-2</v>
      </c>
      <c r="AA73" s="17">
        <f t="shared" si="27"/>
        <v>1415.9244028215055</v>
      </c>
      <c r="AB73" s="17">
        <f t="shared" si="28"/>
        <v>3.3317882963266265E-2</v>
      </c>
      <c r="AC73" s="17">
        <f t="shared" si="29"/>
        <v>389.36876680638909</v>
      </c>
      <c r="AD73" s="17">
        <f t="shared" si="30"/>
        <v>18.881506915335606</v>
      </c>
      <c r="AE73" s="17">
        <f t="shared" si="41"/>
        <v>2.9944244937063727E-2</v>
      </c>
      <c r="AF73" s="17">
        <f t="shared" si="31"/>
        <v>0.99673514019081144</v>
      </c>
      <c r="AG73" s="17">
        <f t="shared" si="32"/>
        <v>5.4934166004686633E-2</v>
      </c>
      <c r="AH73" s="17">
        <f t="shared" si="33"/>
        <v>2.3303102054521636E-2</v>
      </c>
      <c r="AI73" s="17">
        <f t="shared" si="34"/>
        <v>6.0193438004540092E-2</v>
      </c>
    </row>
    <row r="74" spans="10:35" x14ac:dyDescent="0.25">
      <c r="J74" s="17">
        <v>72</v>
      </c>
      <c r="K74">
        <v>0.97639713203534484</v>
      </c>
      <c r="L74">
        <v>1.9492017599986866</v>
      </c>
      <c r="M74">
        <v>-6.0891807152074762E-2</v>
      </c>
      <c r="N74">
        <v>-1.0296571417711675</v>
      </c>
      <c r="O74" s="17">
        <f t="shared" si="21"/>
        <v>9.7639713203534484E-5</v>
      </c>
      <c r="P74" s="17">
        <f t="shared" si="22"/>
        <v>1.9492017599986866E-4</v>
      </c>
      <c r="Q74" s="17">
        <f t="shared" si="23"/>
        <v>-1.2178361430414952E-4</v>
      </c>
      <c r="R74" s="17">
        <f t="shared" si="24"/>
        <v>-2.059314283542335E-3</v>
      </c>
      <c r="S74" s="17">
        <f t="shared" si="35"/>
        <v>-6.841545867571674E-5</v>
      </c>
      <c r="T74" s="17">
        <f t="shared" si="36"/>
        <v>5.4023377758826395E-3</v>
      </c>
      <c r="U74" s="17">
        <f t="shared" si="37"/>
        <v>-6.7047368885385589E-3</v>
      </c>
      <c r="V74" s="17">
        <f t="shared" si="38"/>
        <v>5.3669408063705344</v>
      </c>
      <c r="W74" s="17">
        <f t="shared" si="25"/>
        <v>1.0375187901771697E-3</v>
      </c>
      <c r="X74" s="17">
        <f t="shared" si="26"/>
        <v>1.1174561480897599E-2</v>
      </c>
      <c r="Y74" s="17">
        <f t="shared" si="39"/>
        <v>-6.6978789664262862E-3</v>
      </c>
      <c r="Z74" s="17">
        <f t="shared" si="40"/>
        <v>1.2758806981423166E-2</v>
      </c>
      <c r="AA74" s="17">
        <f t="shared" si="27"/>
        <v>1414.764007214445</v>
      </c>
      <c r="AB74" s="17">
        <f t="shared" si="28"/>
        <v>3.2758806981423166E-2</v>
      </c>
      <c r="AC74" s="17">
        <f t="shared" si="29"/>
        <v>388.44218451290328</v>
      </c>
      <c r="AD74" s="17">
        <f t="shared" si="30"/>
        <v>19.074544893145148</v>
      </c>
      <c r="AE74" s="17">
        <f t="shared" si="41"/>
        <v>3.1631063950164996E-2</v>
      </c>
      <c r="AF74" s="17">
        <f t="shared" si="31"/>
        <v>0.99890802864750738</v>
      </c>
      <c r="AG74" s="17">
        <f t="shared" si="32"/>
        <v>5.4722829464362098E-2</v>
      </c>
      <c r="AH74" s="17">
        <f t="shared" si="33"/>
        <v>2.252789399856802E-2</v>
      </c>
      <c r="AI74" s="17">
        <f t="shared" si="34"/>
        <v>6.0125167240244734E-2</v>
      </c>
    </row>
    <row r="75" spans="10:35" x14ac:dyDescent="0.25">
      <c r="J75" s="17">
        <v>73</v>
      </c>
      <c r="K75">
        <v>-0.56936414694064297</v>
      </c>
      <c r="L75">
        <v>0.84756607066083234</v>
      </c>
      <c r="M75">
        <v>0.87236912804655731</v>
      </c>
      <c r="N75">
        <v>0.5107654033054132</v>
      </c>
      <c r="O75" s="17">
        <f t="shared" si="21"/>
        <v>-5.6936414694064297E-5</v>
      </c>
      <c r="P75" s="17">
        <f t="shared" si="22"/>
        <v>8.4756607066083234E-5</v>
      </c>
      <c r="Q75" s="17">
        <f t="shared" si="23"/>
        <v>1.7447382560931146E-3</v>
      </c>
      <c r="R75" s="17">
        <f t="shared" si="24"/>
        <v>1.0215308066108264E-3</v>
      </c>
      <c r="S75" s="17">
        <f t="shared" si="35"/>
        <v>-1.116687816346377E-4</v>
      </c>
      <c r="T75" s="17">
        <f t="shared" si="36"/>
        <v>5.4066268277721949E-3</v>
      </c>
      <c r="U75" s="17">
        <f t="shared" si="37"/>
        <v>-4.2895249435915888E-3</v>
      </c>
      <c r="V75" s="17">
        <f t="shared" si="38"/>
        <v>5.367433358082021</v>
      </c>
      <c r="W75" s="17">
        <f t="shared" si="25"/>
        <v>1.2808890049075508E-3</v>
      </c>
      <c r="X75" s="17">
        <f t="shared" si="26"/>
        <v>7.149208239319315E-3</v>
      </c>
      <c r="Y75" s="17">
        <f t="shared" si="39"/>
        <v>-5.5579245231402608E-3</v>
      </c>
      <c r="Z75" s="17">
        <f t="shared" si="40"/>
        <v>1.1007256920403004E-2</v>
      </c>
      <c r="AA75" s="17">
        <f t="shared" si="27"/>
        <v>1416.3776933202455</v>
      </c>
      <c r="AB75" s="17">
        <f t="shared" si="28"/>
        <v>3.1007256920403004E-2</v>
      </c>
      <c r="AC75" s="17">
        <f t="shared" si="29"/>
        <v>387.617454925934</v>
      </c>
      <c r="AD75" s="17">
        <f t="shared" si="30"/>
        <v>19.246363557097084</v>
      </c>
      <c r="AE75" s="17">
        <f t="shared" si="41"/>
        <v>3.2194935465794078E-2</v>
      </c>
      <c r="AF75" s="17">
        <f t="shared" si="31"/>
        <v>1.0011519594429807</v>
      </c>
      <c r="AG75" s="17">
        <f t="shared" si="32"/>
        <v>5.3183731920164838E-2</v>
      </c>
      <c r="AH75" s="17">
        <f t="shared" si="33"/>
        <v>2.1582635727066299E-2</v>
      </c>
      <c r="AI75" s="17">
        <f t="shared" si="34"/>
        <v>5.8590358747937034E-2</v>
      </c>
    </row>
    <row r="76" spans="10:35" x14ac:dyDescent="0.25">
      <c r="J76" s="17">
        <v>74</v>
      </c>
      <c r="K76">
        <v>-1.4860279407002963</v>
      </c>
      <c r="L76">
        <v>-1.396169864165131</v>
      </c>
      <c r="M76">
        <v>-0.14381384971784428</v>
      </c>
      <c r="N76">
        <v>-0.62896106101106852</v>
      </c>
      <c r="O76" s="17">
        <f t="shared" si="21"/>
        <v>-1.4860279407002963E-4</v>
      </c>
      <c r="P76" s="17">
        <f t="shared" si="22"/>
        <v>-1.396169864165131E-4</v>
      </c>
      <c r="Q76" s="17">
        <f t="shared" si="23"/>
        <v>-2.8762769943568856E-4</v>
      </c>
      <c r="R76" s="17">
        <f t="shared" si="24"/>
        <v>-1.257922122022137E-3</v>
      </c>
      <c r="S76" s="17">
        <f t="shared" si="35"/>
        <v>-2.3793781937773978E-4</v>
      </c>
      <c r="T76" s="17">
        <f t="shared" si="36"/>
        <v>5.1856844758012433E-3</v>
      </c>
      <c r="U76" s="17">
        <f t="shared" si="37"/>
        <v>-4.1482001486681189E-3</v>
      </c>
      <c r="V76" s="17">
        <f t="shared" si="38"/>
        <v>5.365547946522577</v>
      </c>
      <c r="W76" s="17">
        <f t="shared" si="25"/>
        <v>2.4016616442761217E-4</v>
      </c>
      <c r="X76" s="17">
        <f t="shared" si="26"/>
        <v>6.9136669144468652E-3</v>
      </c>
      <c r="Y76" s="17">
        <f t="shared" si="39"/>
        <v>-5.6229529055747069E-3</v>
      </c>
      <c r="Z76" s="17">
        <f t="shared" si="40"/>
        <v>1.0080333749183346E-2</v>
      </c>
      <c r="AA76" s="17">
        <f t="shared" si="27"/>
        <v>1416.2855915645789</v>
      </c>
      <c r="AB76" s="17">
        <f t="shared" si="28"/>
        <v>3.0080333749183348E-2</v>
      </c>
      <c r="AC76" s="17">
        <f t="shared" si="29"/>
        <v>387.48416769174582</v>
      </c>
      <c r="AD76" s="17">
        <f t="shared" si="30"/>
        <v>19.274131730886289</v>
      </c>
      <c r="AE76" s="17">
        <f t="shared" si="41"/>
        <v>3.1601096193098539E-2</v>
      </c>
      <c r="AF76" s="17">
        <f t="shared" si="31"/>
        <v>1.0014763532455573</v>
      </c>
      <c r="AG76" s="17">
        <f t="shared" si="32"/>
        <v>5.1655800808257733E-2</v>
      </c>
      <c r="AH76" s="17">
        <f t="shared" si="33"/>
        <v>2.081508583711679E-2</v>
      </c>
      <c r="AI76" s="17">
        <f t="shared" si="34"/>
        <v>5.6841485284058975E-2</v>
      </c>
    </row>
    <row r="77" spans="10:35" x14ac:dyDescent="0.25">
      <c r="J77" s="17">
        <v>75</v>
      </c>
      <c r="K77">
        <v>-0.62756384977546986</v>
      </c>
      <c r="L77">
        <v>0.87899024947546422</v>
      </c>
      <c r="M77">
        <v>-0.83829036157112569</v>
      </c>
      <c r="N77">
        <v>-0.11488509699120186</v>
      </c>
      <c r="O77" s="17">
        <f t="shared" si="21"/>
        <v>-6.2756384977546986E-5</v>
      </c>
      <c r="P77" s="17">
        <f t="shared" si="22"/>
        <v>8.7899024947546422E-5</v>
      </c>
      <c r="Q77" s="17">
        <f t="shared" si="23"/>
        <v>-1.6765807231422514E-3</v>
      </c>
      <c r="R77" s="17">
        <f t="shared" si="24"/>
        <v>-2.2977019398240373E-4</v>
      </c>
      <c r="S77" s="17">
        <f t="shared" si="35"/>
        <v>-2.5310664047973881E-4</v>
      </c>
      <c r="T77" s="17">
        <f t="shared" si="36"/>
        <v>5.2364466055885416E-3</v>
      </c>
      <c r="U77" s="17">
        <f t="shared" si="37"/>
        <v>-5.4099608569435579E-3</v>
      </c>
      <c r="V77" s="17">
        <f t="shared" si="38"/>
        <v>5.3650677692030619</v>
      </c>
      <c r="W77" s="17">
        <f t="shared" si="25"/>
        <v>-1.3743849929575557E-4</v>
      </c>
      <c r="X77" s="17">
        <f t="shared" si="26"/>
        <v>9.0166014282392643E-3</v>
      </c>
      <c r="Y77" s="17">
        <f t="shared" si="39"/>
        <v>-6.1522322765156815E-3</v>
      </c>
      <c r="Z77" s="17">
        <f t="shared" si="40"/>
        <v>1.0628967984606684E-2</v>
      </c>
      <c r="AA77" s="17">
        <f t="shared" si="27"/>
        <v>1415.5361791593609</v>
      </c>
      <c r="AB77" s="17">
        <f t="shared" si="28"/>
        <v>3.0628967984606684E-2</v>
      </c>
      <c r="AC77" s="17">
        <f t="shared" si="29"/>
        <v>387.95749808993992</v>
      </c>
      <c r="AD77" s="17">
        <f t="shared" si="30"/>
        <v>19.175521231262518</v>
      </c>
      <c r="AE77" s="17">
        <f t="shared" si="41"/>
        <v>3.0840714971140944E-2</v>
      </c>
      <c r="AF77" s="17">
        <f t="shared" si="31"/>
        <v>1.0002054541383096</v>
      </c>
      <c r="AG77" s="17">
        <f t="shared" si="32"/>
        <v>5.1777122954952896E-2</v>
      </c>
      <c r="AH77" s="17">
        <f t="shared" si="33"/>
        <v>2.1042281477079081E-2</v>
      </c>
      <c r="AI77" s="17">
        <f t="shared" si="34"/>
        <v>5.701356956054144E-2</v>
      </c>
    </row>
    <row r="78" spans="10:35" x14ac:dyDescent="0.25">
      <c r="J78" s="17">
        <v>76</v>
      </c>
      <c r="K78">
        <v>-0.23213715394376777</v>
      </c>
      <c r="L78">
        <v>1.5184150470304303</v>
      </c>
      <c r="M78">
        <v>-1.3174485502531752</v>
      </c>
      <c r="N78">
        <v>-0.93544485935126431</v>
      </c>
      <c r="O78" s="17">
        <f t="shared" si="21"/>
        <v>-2.3213715394376777E-5</v>
      </c>
      <c r="P78" s="17">
        <f t="shared" si="22"/>
        <v>1.5184150470304303E-4</v>
      </c>
      <c r="Q78" s="17">
        <f t="shared" si="23"/>
        <v>-2.6348971005063504E-3</v>
      </c>
      <c r="R78" s="17">
        <f t="shared" si="24"/>
        <v>-1.8708897187025286E-3</v>
      </c>
      <c r="S78" s="17">
        <f t="shared" si="35"/>
        <v>-2.2569902777816784E-4</v>
      </c>
      <c r="T78" s="17">
        <f t="shared" si="36"/>
        <v>5.3409987891738769E-3</v>
      </c>
      <c r="U78" s="17">
        <f t="shared" si="37"/>
        <v>-7.5038618717555529E-3</v>
      </c>
      <c r="V78" s="17">
        <f t="shared" si="38"/>
        <v>5.3630425078227297</v>
      </c>
      <c r="W78" s="17">
        <f t="shared" si="25"/>
        <v>-1.478906946711246E-3</v>
      </c>
      <c r="X78" s="17">
        <f t="shared" si="26"/>
        <v>1.2506436452925922E-2</v>
      </c>
      <c r="Y78" s="17">
        <f t="shared" si="39"/>
        <v>-7.6062107315418405E-3</v>
      </c>
      <c r="Z78" s="17">
        <f t="shared" si="40"/>
        <v>1.1831961833486974E-2</v>
      </c>
      <c r="AA78" s="17">
        <f t="shared" si="27"/>
        <v>1413.4795155871395</v>
      </c>
      <c r="AB78" s="17">
        <f t="shared" si="28"/>
        <v>3.1831961833486973E-2</v>
      </c>
      <c r="AC78" s="17">
        <f t="shared" si="29"/>
        <v>388.37149007848433</v>
      </c>
      <c r="AD78" s="17">
        <f t="shared" si="30"/>
        <v>19.089272900315766</v>
      </c>
      <c r="AE78" s="17">
        <f t="shared" si="41"/>
        <v>3.0734841477873816E-2</v>
      </c>
      <c r="AF78" s="17">
        <f t="shared" si="31"/>
        <v>0.99893672574973968</v>
      </c>
      <c r="AG78" s="17">
        <f t="shared" si="32"/>
        <v>5.2706486829853239E-2</v>
      </c>
      <c r="AH78" s="17">
        <f t="shared" si="33"/>
        <v>2.1423085174172844E-2</v>
      </c>
      <c r="AI78" s="17">
        <f t="shared" si="34"/>
        <v>5.8047485619027117E-2</v>
      </c>
    </row>
    <row r="79" spans="10:35" x14ac:dyDescent="0.25">
      <c r="J79" s="17">
        <v>77</v>
      </c>
      <c r="K79">
        <v>-0.16735384633648209</v>
      </c>
      <c r="L79">
        <v>-1.0611006473482121</v>
      </c>
      <c r="M79">
        <v>-1.4340594134409912</v>
      </c>
      <c r="N79">
        <v>-2.1632877178490162</v>
      </c>
      <c r="O79" s="17">
        <f t="shared" si="21"/>
        <v>-1.6735384633648209E-5</v>
      </c>
      <c r="P79" s="17">
        <f t="shared" si="22"/>
        <v>-1.0611006473482121E-4</v>
      </c>
      <c r="Q79" s="17">
        <f t="shared" si="23"/>
        <v>-2.8681188268819824E-3</v>
      </c>
      <c r="R79" s="17">
        <f t="shared" si="24"/>
        <v>-4.3265754356980324E-3</v>
      </c>
      <c r="S79" s="17">
        <f t="shared" si="35"/>
        <v>-1.9729460685618248E-4</v>
      </c>
      <c r="T79" s="17">
        <f t="shared" si="36"/>
        <v>5.1666889666042801E-3</v>
      </c>
      <c r="U79" s="17">
        <f t="shared" si="37"/>
        <v>-9.6215945114619811E-3</v>
      </c>
      <c r="V79" s="17">
        <f t="shared" si="38"/>
        <v>5.358966613001467</v>
      </c>
      <c r="W79" s="17">
        <f t="shared" si="25"/>
        <v>-3.7311871882049811E-3</v>
      </c>
      <c r="X79" s="17">
        <f t="shared" si="26"/>
        <v>1.6035990852436635E-2</v>
      </c>
      <c r="Y79" s="17">
        <f t="shared" si="39"/>
        <v>-9.5540245219452348E-3</v>
      </c>
      <c r="Z79" s="17">
        <f t="shared" si="40"/>
        <v>1.2988355725199177E-2</v>
      </c>
      <c r="AA79" s="17">
        <f t="shared" si="27"/>
        <v>1410.7290003096366</v>
      </c>
      <c r="AB79" s="17">
        <f t="shared" si="28"/>
        <v>3.2988355725199175E-2</v>
      </c>
      <c r="AC79" s="17">
        <f t="shared" si="29"/>
        <v>388.48149171503604</v>
      </c>
      <c r="AD79" s="17">
        <f t="shared" si="30"/>
        <v>19.066355892700823</v>
      </c>
      <c r="AE79" s="17">
        <f t="shared" si="41"/>
        <v>3.1283401655680394E-2</v>
      </c>
      <c r="AF79" s="17">
        <f t="shared" si="31"/>
        <v>0.9983494934283923</v>
      </c>
      <c r="AG79" s="17">
        <f t="shared" si="32"/>
        <v>5.3704953461821026E-2</v>
      </c>
      <c r="AH79" s="17">
        <f t="shared" si="33"/>
        <v>2.1569074771381244E-2</v>
      </c>
      <c r="AI79" s="17">
        <f t="shared" si="34"/>
        <v>5.8871642428425304E-2</v>
      </c>
    </row>
    <row r="80" spans="10:35" x14ac:dyDescent="0.25">
      <c r="J80" s="17">
        <v>78</v>
      </c>
      <c r="K80">
        <v>0.5808260539197363</v>
      </c>
      <c r="L80">
        <v>-0.33887658901221585</v>
      </c>
      <c r="M80">
        <v>0.41261159822170157</v>
      </c>
      <c r="N80">
        <v>-2.0489460439421237</v>
      </c>
      <c r="O80" s="17">
        <f t="shared" si="21"/>
        <v>5.808260539197363E-5</v>
      </c>
      <c r="P80" s="17">
        <f t="shared" si="22"/>
        <v>-3.3887658901221585E-5</v>
      </c>
      <c r="Q80" s="17">
        <f t="shared" si="23"/>
        <v>8.2522319644340314E-4</v>
      </c>
      <c r="R80" s="17">
        <f t="shared" si="24"/>
        <v>-4.0978920878842473E-3</v>
      </c>
      <c r="S80" s="17">
        <f t="shared" si="35"/>
        <v>-9.9753080092972353E-5</v>
      </c>
      <c r="T80" s="17">
        <f t="shared" si="36"/>
        <v>5.0994635143822029E-3</v>
      </c>
      <c r="U80" s="17">
        <f t="shared" si="37"/>
        <v>-7.8342118638723805E-3</v>
      </c>
      <c r="V80" s="17">
        <f t="shared" si="38"/>
        <v>5.3559345804922707</v>
      </c>
      <c r="W80" s="17">
        <f t="shared" si="25"/>
        <v>-5.3891828758645816E-3</v>
      </c>
      <c r="X80" s="17">
        <f t="shared" si="26"/>
        <v>1.3057019773120635E-2</v>
      </c>
      <c r="Y80" s="17">
        <f t="shared" si="39"/>
        <v>-9.4098711813615406E-3</v>
      </c>
      <c r="Z80" s="17">
        <f t="shared" si="40"/>
        <v>1.107809169151811E-2</v>
      </c>
      <c r="AA80" s="17">
        <f t="shared" si="27"/>
        <v>1410.9323762659992</v>
      </c>
      <c r="AB80" s="17">
        <f t="shared" si="28"/>
        <v>3.1078091691518109E-2</v>
      </c>
      <c r="AC80" s="17">
        <f t="shared" si="29"/>
        <v>387.41900701344616</v>
      </c>
      <c r="AD80" s="17">
        <f t="shared" si="30"/>
        <v>19.287706872198715</v>
      </c>
      <c r="AE80" s="17">
        <f t="shared" si="41"/>
        <v>3.2135878690439781E-2</v>
      </c>
      <c r="AF80" s="17">
        <f t="shared" si="31"/>
        <v>1.0010259038645524</v>
      </c>
      <c r="AG80" s="17">
        <f t="shared" si="32"/>
        <v>5.1705510071648815E-2</v>
      </c>
      <c r="AH80" s="17">
        <f t="shared" si="33"/>
        <v>2.009852488066987E-2</v>
      </c>
      <c r="AI80" s="17">
        <f t="shared" si="34"/>
        <v>5.6804973586031017E-2</v>
      </c>
    </row>
    <row r="81" spans="10:35" x14ac:dyDescent="0.25">
      <c r="J81" s="17">
        <v>79</v>
      </c>
      <c r="K81">
        <v>1.1677002476062626</v>
      </c>
      <c r="L81">
        <v>-1.9486924429656938</v>
      </c>
      <c r="M81">
        <v>-0.51731262828980107</v>
      </c>
      <c r="N81">
        <v>-0.97639713203534484</v>
      </c>
      <c r="O81" s="17">
        <f t="shared" si="21"/>
        <v>1.1677002476062626E-4</v>
      </c>
      <c r="P81" s="17">
        <f t="shared" si="22"/>
        <v>-1.9486924429656938E-4</v>
      </c>
      <c r="Q81" s="17">
        <f t="shared" si="23"/>
        <v>-1.0346252565796021E-3</v>
      </c>
      <c r="R81" s="17">
        <f t="shared" si="24"/>
        <v>-1.9527942640706897E-3</v>
      </c>
      <c r="S81" s="17">
        <f t="shared" si="35"/>
        <v>3.6967560686248366E-5</v>
      </c>
      <c r="T81" s="17">
        <f t="shared" si="36"/>
        <v>4.8847015672091928E-3</v>
      </c>
      <c r="U81" s="17">
        <f t="shared" si="37"/>
        <v>-8.0854159340647443E-3</v>
      </c>
      <c r="V81" s="17">
        <f t="shared" si="38"/>
        <v>5.3556540523087275</v>
      </c>
      <c r="W81" s="17">
        <f t="shared" si="25"/>
        <v>-5.1222854914631357E-3</v>
      </c>
      <c r="X81" s="17">
        <f t="shared" si="26"/>
        <v>1.3475693223441242E-2</v>
      </c>
      <c r="Y81" s="17">
        <f t="shared" si="39"/>
        <v>-9.2938350479641E-3</v>
      </c>
      <c r="Z81" s="17">
        <f t="shared" si="40"/>
        <v>1.1141925842474037E-2</v>
      </c>
      <c r="AA81" s="17">
        <f t="shared" si="27"/>
        <v>1411.0961049024615</v>
      </c>
      <c r="AB81" s="17">
        <f t="shared" si="28"/>
        <v>3.1141925842474036E-2</v>
      </c>
      <c r="AC81" s="17">
        <f t="shared" si="29"/>
        <v>387.6562059885577</v>
      </c>
      <c r="AD81" s="17">
        <f t="shared" si="30"/>
        <v>19.238290419050479</v>
      </c>
      <c r="AE81" s="17">
        <f t="shared" si="41"/>
        <v>3.1606985190978945E-2</v>
      </c>
      <c r="AF81" s="17">
        <f t="shared" si="31"/>
        <v>1.0004510139068634</v>
      </c>
      <c r="AG81" s="17">
        <f t="shared" si="32"/>
        <v>5.157046217152008E-2</v>
      </c>
      <c r="AH81" s="17">
        <f t="shared" si="33"/>
        <v>2.019600665479359E-2</v>
      </c>
      <c r="AI81" s="17">
        <f t="shared" si="34"/>
        <v>5.6455163738729275E-2</v>
      </c>
    </row>
    <row r="82" spans="10:35" x14ac:dyDescent="0.25">
      <c r="J82" s="17">
        <v>80</v>
      </c>
      <c r="K82">
        <v>-0.10049689080915414</v>
      </c>
      <c r="L82">
        <v>0.13477688298735302</v>
      </c>
      <c r="M82">
        <v>1.7355432646581903</v>
      </c>
      <c r="N82">
        <v>-0.5065862751507666</v>
      </c>
      <c r="O82" s="17">
        <f t="shared" si="21"/>
        <v>-1.0049689080915414E-5</v>
      </c>
      <c r="P82" s="17">
        <f t="shared" si="22"/>
        <v>1.3477688298735302E-5</v>
      </c>
      <c r="Q82" s="17">
        <f t="shared" si="23"/>
        <v>3.4710865293163806E-3</v>
      </c>
      <c r="R82" s="17">
        <f t="shared" si="24"/>
        <v>-1.0131725503015332E-3</v>
      </c>
      <c r="S82" s="17">
        <f t="shared" si="35"/>
        <v>1.9524359468083282E-5</v>
      </c>
      <c r="T82" s="17">
        <f t="shared" si="36"/>
        <v>4.9212389420660897E-3</v>
      </c>
      <c r="U82" s="17">
        <f t="shared" si="37"/>
        <v>-3.8057878113418892E-3</v>
      </c>
      <c r="V82" s="17">
        <f t="shared" si="38"/>
        <v>5.3563692514756625</v>
      </c>
      <c r="W82" s="17">
        <f t="shared" si="25"/>
        <v>-4.7500895925395668E-3</v>
      </c>
      <c r="X82" s="17">
        <f t="shared" si="26"/>
        <v>6.3429796855698157E-3</v>
      </c>
      <c r="Y82" s="17">
        <f t="shared" si="39"/>
        <v>-6.9130845522571921E-3</v>
      </c>
      <c r="Z82" s="17">
        <f t="shared" si="40"/>
        <v>7.3478083739105179E-3</v>
      </c>
      <c r="AA82" s="17">
        <f t="shared" si="27"/>
        <v>1414.459574856407</v>
      </c>
      <c r="AB82" s="17">
        <f t="shared" si="28"/>
        <v>2.7347808373910518E-2</v>
      </c>
      <c r="AC82" s="17">
        <f t="shared" si="29"/>
        <v>386.43129248410997</v>
      </c>
      <c r="AD82" s="17">
        <f t="shared" si="30"/>
        <v>19.493480732477089</v>
      </c>
      <c r="AE82" s="17">
        <f t="shared" si="41"/>
        <v>3.137445551672649E-2</v>
      </c>
      <c r="AF82" s="17">
        <f t="shared" si="31"/>
        <v>1.0039194585416884</v>
      </c>
      <c r="AG82" s="17">
        <f t="shared" si="32"/>
        <v>4.7474144823544034E-2</v>
      </c>
      <c r="AH82" s="17">
        <f t="shared" si="33"/>
        <v>1.8113012878225532E-2</v>
      </c>
      <c r="AI82" s="17">
        <f t="shared" si="34"/>
        <v>5.2395383765610121E-2</v>
      </c>
    </row>
    <row r="83" spans="10:35" x14ac:dyDescent="0.25">
      <c r="J83" s="17">
        <v>81</v>
      </c>
      <c r="K83">
        <v>-0.79462438407063019</v>
      </c>
      <c r="L83">
        <v>-0.74674971983768046</v>
      </c>
      <c r="M83">
        <v>0.5867218533239793</v>
      </c>
      <c r="N83">
        <v>1.2839382179663517</v>
      </c>
      <c r="O83" s="17">
        <f t="shared" si="21"/>
        <v>-7.9462438407063019E-5</v>
      </c>
      <c r="P83" s="17">
        <f t="shared" si="22"/>
        <v>-7.4674971983768046E-5</v>
      </c>
      <c r="Q83" s="17">
        <f t="shared" si="23"/>
        <v>1.1734437066479586E-3</v>
      </c>
      <c r="R83" s="17">
        <f t="shared" si="24"/>
        <v>2.5678764359327033E-3</v>
      </c>
      <c r="S83" s="17">
        <f t="shared" si="35"/>
        <v>-6.384295083259639E-5</v>
      </c>
      <c r="T83" s="17">
        <f t="shared" si="36"/>
        <v>4.8623161816691036E-3</v>
      </c>
      <c r="U83" s="17">
        <f t="shared" si="37"/>
        <v>-2.2517653235597417E-3</v>
      </c>
      <c r="V83" s="17">
        <f t="shared" si="38"/>
        <v>5.360522459795444</v>
      </c>
      <c r="W83" s="17">
        <f t="shared" si="25"/>
        <v>-2.2274434439879345E-3</v>
      </c>
      <c r="X83" s="17">
        <f t="shared" si="26"/>
        <v>3.7529422059329031E-3</v>
      </c>
      <c r="Y83" s="17">
        <f t="shared" si="39"/>
        <v>-4.7204669523813357E-3</v>
      </c>
      <c r="Z83" s="17">
        <f t="shared" si="40"/>
        <v>6.0333737226794032E-3</v>
      </c>
      <c r="AA83" s="17">
        <f t="shared" si="27"/>
        <v>1417.5643463590025</v>
      </c>
      <c r="AB83" s="17">
        <f t="shared" si="28"/>
        <v>2.6033373722679404E-2</v>
      </c>
      <c r="AC83" s="17">
        <f t="shared" si="29"/>
        <v>386.84279999173384</v>
      </c>
      <c r="AD83" s="17">
        <f t="shared" si="30"/>
        <v>19.407750001722114</v>
      </c>
      <c r="AE83" s="17">
        <f t="shared" si="41"/>
        <v>2.9361131945318503E-2</v>
      </c>
      <c r="AF83" s="17">
        <f t="shared" si="31"/>
        <v>1.0032433235680873</v>
      </c>
      <c r="AG83" s="17">
        <f t="shared" si="32"/>
        <v>4.5635765031189941E-2</v>
      </c>
      <c r="AH83" s="17">
        <f t="shared" si="33"/>
        <v>1.7938512197190989E-2</v>
      </c>
      <c r="AI83" s="17">
        <f t="shared" si="34"/>
        <v>5.0498081212859043E-2</v>
      </c>
    </row>
    <row r="84" spans="10:35" x14ac:dyDescent="0.25">
      <c r="J84" s="17">
        <v>82</v>
      </c>
      <c r="K84">
        <v>-1.4353463484439999</v>
      </c>
      <c r="L84">
        <v>0.96927578852046281</v>
      </c>
      <c r="M84">
        <v>1.587632141308859</v>
      </c>
      <c r="N84">
        <v>-0.66689835875877179</v>
      </c>
      <c r="O84" s="17">
        <f t="shared" si="21"/>
        <v>-1.4353463484439999E-4</v>
      </c>
      <c r="P84" s="17">
        <f t="shared" si="22"/>
        <v>9.6927578852046281E-5</v>
      </c>
      <c r="Q84" s="17">
        <f t="shared" si="23"/>
        <v>3.175264282617718E-3</v>
      </c>
      <c r="R84" s="17">
        <f t="shared" si="24"/>
        <v>-1.3337967175175436E-3</v>
      </c>
      <c r="S84" s="17">
        <f t="shared" si="35"/>
        <v>-1.9460899551047709E-4</v>
      </c>
      <c r="T84" s="17">
        <f t="shared" si="36"/>
        <v>4.9867805241873295E-3</v>
      </c>
      <c r="U84" s="17">
        <f t="shared" si="37"/>
        <v>1.1486754914139504E-3</v>
      </c>
      <c r="V84" s="17">
        <f t="shared" si="38"/>
        <v>5.3599433532978189</v>
      </c>
      <c r="W84" s="17">
        <f t="shared" si="25"/>
        <v>-2.9024895207853518E-3</v>
      </c>
      <c r="X84" s="17">
        <f t="shared" si="26"/>
        <v>-1.914459152356584E-3</v>
      </c>
      <c r="Y84" s="17">
        <f t="shared" si="39"/>
        <v>-2.6723948315162211E-3</v>
      </c>
      <c r="Z84" s="17">
        <f t="shared" si="40"/>
        <v>1.7742014343680363E-3</v>
      </c>
      <c r="AA84" s="17">
        <f t="shared" si="27"/>
        <v>1420.4705954643182</v>
      </c>
      <c r="AB84" s="17">
        <f t="shared" si="28"/>
        <v>2.1774201434368038E-2</v>
      </c>
      <c r="AC84" s="17">
        <f t="shared" si="29"/>
        <v>385.9718584018197</v>
      </c>
      <c r="AD84" s="17">
        <f t="shared" si="30"/>
        <v>19.589196166287561</v>
      </c>
      <c r="AE84" s="17">
        <f t="shared" si="41"/>
        <v>2.7697252833998952E-2</v>
      </c>
      <c r="AF84" s="17">
        <f t="shared" si="31"/>
        <v>1.0057968300543467</v>
      </c>
      <c r="AG84" s="17">
        <f t="shared" si="32"/>
        <v>4.0086130349071436E-2</v>
      </c>
      <c r="AH84" s="17">
        <f t="shared" si="33"/>
        <v>1.5350403214887939E-2</v>
      </c>
      <c r="AI84" s="17">
        <f t="shared" si="34"/>
        <v>4.5072910873258765E-2</v>
      </c>
    </row>
    <row r="85" spans="10:35" x14ac:dyDescent="0.25">
      <c r="J85" s="17">
        <v>83</v>
      </c>
      <c r="K85">
        <v>8.3134636952308938E-2</v>
      </c>
      <c r="L85">
        <v>-0.82833139458671212</v>
      </c>
      <c r="M85">
        <v>0.6955519893381279</v>
      </c>
      <c r="N85">
        <v>0.2392164333286928</v>
      </c>
      <c r="O85" s="17">
        <f t="shared" si="21"/>
        <v>8.3134636952308938E-6</v>
      </c>
      <c r="P85" s="17">
        <f t="shared" si="22"/>
        <v>-8.2833139458671212E-5</v>
      </c>
      <c r="Q85" s="17">
        <f t="shared" si="23"/>
        <v>1.3911039786762558E-3</v>
      </c>
      <c r="R85" s="17">
        <f t="shared" si="24"/>
        <v>4.784328666573856E-4</v>
      </c>
      <c r="S85" s="17">
        <f t="shared" si="35"/>
        <v>-1.473737327131508E-4</v>
      </c>
      <c r="T85" s="17">
        <f t="shared" si="36"/>
        <v>4.9065912798911928E-3</v>
      </c>
      <c r="U85" s="17">
        <f t="shared" si="37"/>
        <v>2.4249119209488112E-3</v>
      </c>
      <c r="V85" s="17">
        <f t="shared" si="38"/>
        <v>5.3612922976838941</v>
      </c>
      <c r="W85" s="17">
        <f t="shared" si="25"/>
        <v>-1.913939797118167E-3</v>
      </c>
      <c r="X85" s="17">
        <f t="shared" si="26"/>
        <v>-4.041519868248019E-3</v>
      </c>
      <c r="Y85" s="17">
        <f t="shared" si="39"/>
        <v>-8.025067886318891E-4</v>
      </c>
      <c r="Z85" s="17">
        <f t="shared" si="40"/>
        <v>-5.0955291701235941E-4</v>
      </c>
      <c r="AA85" s="17">
        <f t="shared" si="27"/>
        <v>1423.1292013190478</v>
      </c>
      <c r="AB85" s="17">
        <f t="shared" si="28"/>
        <v>1.9490447082987642E-2</v>
      </c>
      <c r="AC85" s="17">
        <f t="shared" si="29"/>
        <v>386.3539354152594</v>
      </c>
      <c r="AD85" s="17">
        <f t="shared" si="30"/>
        <v>19.509596788487624</v>
      </c>
      <c r="AE85" s="17">
        <f t="shared" si="41"/>
        <v>2.4735727134183497E-2</v>
      </c>
      <c r="AF85" s="17">
        <f t="shared" si="31"/>
        <v>1.0051450016684351</v>
      </c>
      <c r="AG85" s="17">
        <f t="shared" si="32"/>
        <v>3.6384442059522924E-2</v>
      </c>
      <c r="AH85" s="17">
        <f t="shared" si="33"/>
        <v>1.4271354950937357E-2</v>
      </c>
      <c r="AI85" s="17">
        <f t="shared" si="34"/>
        <v>4.129103333941412E-2</v>
      </c>
    </row>
    <row r="86" spans="10:35" x14ac:dyDescent="0.25">
      <c r="J86" s="17">
        <v>84</v>
      </c>
      <c r="K86">
        <v>4.6642298912047409E-2</v>
      </c>
      <c r="L86">
        <v>-1.0297867447661702</v>
      </c>
      <c r="M86">
        <v>-0.29959210223751143</v>
      </c>
      <c r="N86">
        <v>0.72458988142898306</v>
      </c>
      <c r="O86" s="17">
        <f t="shared" si="21"/>
        <v>4.6642298912047409E-6</v>
      </c>
      <c r="P86" s="17">
        <f t="shared" si="22"/>
        <v>-1.0297867447661702E-4</v>
      </c>
      <c r="Q86" s="17">
        <f t="shared" si="23"/>
        <v>-5.9918420447502285E-4</v>
      </c>
      <c r="R86" s="17">
        <f t="shared" si="24"/>
        <v>1.4491797628579661E-3</v>
      </c>
      <c r="S86" s="17">
        <f t="shared" si="35"/>
        <v>-1.132347562793159E-4</v>
      </c>
      <c r="T86" s="17">
        <f t="shared" si="36"/>
        <v>4.822294349436337E-3</v>
      </c>
      <c r="U86" s="17">
        <f t="shared" si="37"/>
        <v>1.5832365243789075E-3</v>
      </c>
      <c r="V86" s="17">
        <f t="shared" si="38"/>
        <v>5.3633422000889546</v>
      </c>
      <c r="W86" s="17">
        <f t="shared" si="25"/>
        <v>-5.0570900875704437E-4</v>
      </c>
      <c r="X86" s="17">
        <f t="shared" si="26"/>
        <v>-2.6387275406315126E-3</v>
      </c>
      <c r="Y86" s="17">
        <f t="shared" si="39"/>
        <v>6.1327456273548367E-6</v>
      </c>
      <c r="Z86" s="17">
        <f t="shared" si="40"/>
        <v>-5.1644131360491393E-4</v>
      </c>
      <c r="AA86" s="17">
        <f t="shared" si="27"/>
        <v>1424.2804652696316</v>
      </c>
      <c r="AB86" s="17">
        <f t="shared" si="28"/>
        <v>1.9483558686395088E-2</v>
      </c>
      <c r="AC86" s="17">
        <f t="shared" si="29"/>
        <v>387.41807432832212</v>
      </c>
      <c r="AD86" s="17">
        <f t="shared" si="30"/>
        <v>19.287901181599558</v>
      </c>
      <c r="AE86" s="17">
        <f t="shared" si="41"/>
        <v>2.2113087108585568E-2</v>
      </c>
      <c r="AF86" s="17">
        <f t="shared" si="31"/>
        <v>1.0025792749670026</v>
      </c>
      <c r="AG86" s="17">
        <f t="shared" si="32"/>
        <v>3.5387622944857339E-2</v>
      </c>
      <c r="AH86" s="17">
        <f t="shared" si="33"/>
        <v>1.4589300047367013E-2</v>
      </c>
      <c r="AI86" s="17">
        <f t="shared" si="34"/>
        <v>4.0209917294293678E-2</v>
      </c>
    </row>
    <row r="87" spans="10:35" x14ac:dyDescent="0.25">
      <c r="J87" s="17">
        <v>85</v>
      </c>
      <c r="K87">
        <v>-9.6770236268639565E-3</v>
      </c>
      <c r="L87">
        <v>1.0022290553024504</v>
      </c>
      <c r="M87">
        <v>-1.0139274309040047</v>
      </c>
      <c r="N87">
        <v>0.75863226811634377</v>
      </c>
      <c r="O87" s="17">
        <f t="shared" si="21"/>
        <v>-9.6770236268639565E-7</v>
      </c>
      <c r="P87" s="17">
        <f t="shared" si="22"/>
        <v>1.0022290553024504E-4</v>
      </c>
      <c r="Q87" s="17">
        <f t="shared" si="23"/>
        <v>-2.0278548618080094E-3</v>
      </c>
      <c r="R87" s="17">
        <f t="shared" si="24"/>
        <v>1.5172645362326875E-3</v>
      </c>
      <c r="S87" s="17">
        <f t="shared" si="35"/>
        <v>-9.1555507386139126E-5</v>
      </c>
      <c r="T87" s="17">
        <f t="shared" si="36"/>
        <v>4.9580583850793144E-3</v>
      </c>
      <c r="U87" s="17">
        <f t="shared" si="37"/>
        <v>-6.0294198986699269E-4</v>
      </c>
      <c r="V87" s="17">
        <f t="shared" si="38"/>
        <v>5.3650502067863783</v>
      </c>
      <c r="W87" s="17">
        <f t="shared" si="25"/>
        <v>4.0168912507441561E-4</v>
      </c>
      <c r="X87" s="17">
        <f t="shared" si="26"/>
        <v>1.004903316444988E-3</v>
      </c>
      <c r="Y87" s="17">
        <f t="shared" si="39"/>
        <v>-4.3124218118796836E-4</v>
      </c>
      <c r="Z87" s="17">
        <f t="shared" si="40"/>
        <v>1.1563629421533612E-3</v>
      </c>
      <c r="AA87" s="17">
        <f t="shared" si="27"/>
        <v>1423.6576569156771</v>
      </c>
      <c r="AB87" s="17">
        <f t="shared" si="28"/>
        <v>2.115636294215336E-2</v>
      </c>
      <c r="AC87" s="17">
        <f t="shared" si="29"/>
        <v>388.54891841160838</v>
      </c>
      <c r="AD87" s="17">
        <f t="shared" si="30"/>
        <v>19.052308664248255</v>
      </c>
      <c r="AE87" s="17">
        <f t="shared" si="41"/>
        <v>2.0798322897490326E-2</v>
      </c>
      <c r="AF87" s="17">
        <f t="shared" si="31"/>
        <v>0.99964937784490571</v>
      </c>
      <c r="AG87" s="17">
        <f t="shared" si="32"/>
        <v>3.6729936401069335E-2</v>
      </c>
      <c r="AH87" s="17">
        <f t="shared" si="33"/>
        <v>1.5752593481247492E-2</v>
      </c>
      <c r="AI87" s="17">
        <f t="shared" si="34"/>
        <v>4.1687994786148652E-2</v>
      </c>
    </row>
    <row r="88" spans="10:35" x14ac:dyDescent="0.25">
      <c r="J88" s="17">
        <v>86</v>
      </c>
      <c r="K88">
        <v>1.2416603567544371</v>
      </c>
      <c r="L88">
        <v>-1.1695192370098084</v>
      </c>
      <c r="M88">
        <v>0.39650558392168023</v>
      </c>
      <c r="N88">
        <v>-1.7811225916375406</v>
      </c>
      <c r="O88" s="17">
        <f t="shared" si="21"/>
        <v>1.2416603567544371E-4</v>
      </c>
      <c r="P88" s="17">
        <f t="shared" si="22"/>
        <v>-1.1695192370098084E-4</v>
      </c>
      <c r="Q88" s="17">
        <f t="shared" si="23"/>
        <v>7.9301116784336045E-4</v>
      </c>
      <c r="R88" s="17">
        <f t="shared" si="24"/>
        <v>-3.5622451832750812E-3</v>
      </c>
      <c r="S88" s="17">
        <f t="shared" si="35"/>
        <v>5.0921629766532403E-5</v>
      </c>
      <c r="T88" s="17">
        <f t="shared" si="36"/>
        <v>4.849494784362471E-3</v>
      </c>
      <c r="U88" s="17">
        <f t="shared" si="37"/>
        <v>2.5036337696306696E-4</v>
      </c>
      <c r="V88" s="17">
        <f t="shared" si="38"/>
        <v>5.3613371024248089</v>
      </c>
      <c r="W88" s="17">
        <f t="shared" si="25"/>
        <v>-1.5671560765043444E-3</v>
      </c>
      <c r="X88" s="17">
        <f t="shared" si="26"/>
        <v>-4.1727229493844498E-4</v>
      </c>
      <c r="Y88" s="17">
        <f t="shared" si="39"/>
        <v>-6.5453129273468987E-4</v>
      </c>
      <c r="Z88" s="17">
        <f t="shared" si="40"/>
        <v>-4.2172631421863644E-4</v>
      </c>
      <c r="AA88" s="17">
        <f t="shared" si="27"/>
        <v>1423.3398051500576</v>
      </c>
      <c r="AB88" s="17">
        <f t="shared" si="28"/>
        <v>1.9578273685781362E-2</v>
      </c>
      <c r="AC88" s="17">
        <f t="shared" si="29"/>
        <v>387.85236082330408</v>
      </c>
      <c r="AD88" s="17">
        <f t="shared" si="30"/>
        <v>19.197424828478315</v>
      </c>
      <c r="AE88" s="17">
        <f t="shared" si="41"/>
        <v>2.0977342919821843E-2</v>
      </c>
      <c r="AF88" s="17">
        <f t="shared" si="31"/>
        <v>1.0013722038514834</v>
      </c>
      <c r="AG88" s="17">
        <f t="shared" si="32"/>
        <v>3.467861473433282E-2</v>
      </c>
      <c r="AH88" s="17">
        <f t="shared" si="33"/>
        <v>1.4400806431531216E-2</v>
      </c>
      <c r="AI88" s="17">
        <f t="shared" si="34"/>
        <v>3.9528109518695294E-2</v>
      </c>
    </row>
    <row r="89" spans="10:35" x14ac:dyDescent="0.25">
      <c r="J89" s="17">
        <v>87</v>
      </c>
      <c r="K89">
        <v>7.9296569310827181E-2</v>
      </c>
      <c r="L89">
        <v>1.0062831279356033</v>
      </c>
      <c r="M89">
        <v>1.0353937796026003</v>
      </c>
      <c r="N89">
        <v>0.10511030268389732</v>
      </c>
      <c r="O89" s="17">
        <f t="shared" si="21"/>
        <v>7.9296569310827181E-6</v>
      </c>
      <c r="P89" s="17">
        <f t="shared" si="22"/>
        <v>1.0062831279356033E-4</v>
      </c>
      <c r="Q89" s="17">
        <f t="shared" si="23"/>
        <v>2.0707875592052005E-3</v>
      </c>
      <c r="R89" s="17">
        <f t="shared" si="24"/>
        <v>2.1022060536779463E-4</v>
      </c>
      <c r="S89" s="17">
        <f t="shared" si="35"/>
        <v>4.8666960744308644E-5</v>
      </c>
      <c r="T89" s="17">
        <f t="shared" si="36"/>
        <v>4.9802241402835375E-3</v>
      </c>
      <c r="U89" s="17">
        <f t="shared" si="37"/>
        <v>2.2961145984719609E-3</v>
      </c>
      <c r="V89" s="17">
        <f t="shared" si="38"/>
        <v>5.3621390847241965</v>
      </c>
      <c r="W89" s="17">
        <f t="shared" si="25"/>
        <v>-1.2403642023221906E-3</v>
      </c>
      <c r="X89" s="17">
        <f t="shared" si="26"/>
        <v>-3.8268576641199352E-3</v>
      </c>
      <c r="Y89" s="17">
        <f t="shared" si="39"/>
        <v>7.1036466430650543E-4</v>
      </c>
      <c r="Z89" s="17">
        <f t="shared" si="40"/>
        <v>-2.4835023648585742E-3</v>
      </c>
      <c r="AA89" s="17">
        <f t="shared" si="27"/>
        <v>1425.2838422980224</v>
      </c>
      <c r="AB89" s="17">
        <f t="shared" si="28"/>
        <v>1.7516497635141424E-2</v>
      </c>
      <c r="AC89" s="17">
        <f t="shared" si="29"/>
        <v>387.41249157374529</v>
      </c>
      <c r="AD89" s="17">
        <f t="shared" si="30"/>
        <v>19.289064255469732</v>
      </c>
      <c r="AE89" s="17">
        <f t="shared" si="41"/>
        <v>2.0277808302801605E-2</v>
      </c>
      <c r="AF89" s="17">
        <f t="shared" si="31"/>
        <v>1.0027137748371431</v>
      </c>
      <c r="AG89" s="17">
        <f t="shared" si="32"/>
        <v>3.2194496942807259E-2</v>
      </c>
      <c r="AH89" s="17">
        <f t="shared" si="33"/>
        <v>1.3297343973835744E-2</v>
      </c>
      <c r="AI89" s="17">
        <f t="shared" si="34"/>
        <v>3.7174721083090799E-2</v>
      </c>
    </row>
    <row r="90" spans="10:35" x14ac:dyDescent="0.25">
      <c r="J90" s="17">
        <v>88</v>
      </c>
      <c r="K90">
        <v>-0.7616949915245641</v>
      </c>
      <c r="L90">
        <v>0.57847273637889884</v>
      </c>
      <c r="M90">
        <v>0.46432546696451027</v>
      </c>
      <c r="N90">
        <v>0.72877355705713853</v>
      </c>
      <c r="O90" s="17">
        <f t="shared" si="21"/>
        <v>-7.616949915245641E-5</v>
      </c>
      <c r="P90" s="17">
        <f t="shared" si="22"/>
        <v>5.7847273637889884E-5</v>
      </c>
      <c r="Q90" s="17">
        <f t="shared" si="23"/>
        <v>9.2865093392902054E-4</v>
      </c>
      <c r="R90" s="17">
        <f t="shared" si="24"/>
        <v>1.4575471141142771E-3</v>
      </c>
      <c r="S90" s="17">
        <f t="shared" si="35"/>
        <v>-3.7235930557009492E-5</v>
      </c>
      <c r="T90" s="17">
        <f t="shared" si="36"/>
        <v>5.0420265858647203E-3</v>
      </c>
      <c r="U90" s="17">
        <f t="shared" si="37"/>
        <v>2.9951540725537853E-3</v>
      </c>
      <c r="V90" s="17">
        <f t="shared" si="38"/>
        <v>5.3640279970724531</v>
      </c>
      <c r="W90" s="17">
        <f t="shared" si="25"/>
        <v>-2.637792658905154E-4</v>
      </c>
      <c r="X90" s="17">
        <f t="shared" si="26"/>
        <v>-4.9919234542563093E-3</v>
      </c>
      <c r="Y90" s="17">
        <f t="shared" si="39"/>
        <v>1.7941511444290095E-3</v>
      </c>
      <c r="Z90" s="17">
        <f t="shared" si="40"/>
        <v>-3.403543768641281E-3</v>
      </c>
      <c r="AA90" s="17">
        <f t="shared" si="27"/>
        <v>1426.8293830234315</v>
      </c>
      <c r="AB90" s="17">
        <f t="shared" si="28"/>
        <v>1.6596456231358719E-2</v>
      </c>
      <c r="AC90" s="17">
        <f t="shared" si="29"/>
        <v>387.66099756890395</v>
      </c>
      <c r="AD90" s="17">
        <f t="shared" si="30"/>
        <v>19.237292173145011</v>
      </c>
      <c r="AE90" s="17">
        <f t="shared" si="41"/>
        <v>1.8897152968971515E-2</v>
      </c>
      <c r="AF90" s="17">
        <f t="shared" si="31"/>
        <v>1.0022631366886146</v>
      </c>
      <c r="AG90" s="17">
        <f t="shared" si="32"/>
        <v>3.0741630043023695E-2</v>
      </c>
      <c r="AH90" s="17">
        <f t="shared" si="33"/>
        <v>1.2994825442858578E-2</v>
      </c>
      <c r="AI90" s="17">
        <f t="shared" si="34"/>
        <v>3.5783656628888418E-2</v>
      </c>
    </row>
    <row r="91" spans="10:35" x14ac:dyDescent="0.25">
      <c r="J91" s="17">
        <v>89</v>
      </c>
      <c r="K91">
        <v>-0.94903953140601516</v>
      </c>
      <c r="L91">
        <v>0.59665580920409411</v>
      </c>
      <c r="M91">
        <v>1.6107151168398559</v>
      </c>
      <c r="N91">
        <v>0.23426082407240756</v>
      </c>
      <c r="O91" s="17">
        <f t="shared" si="21"/>
        <v>-9.4903953140601516E-5</v>
      </c>
      <c r="P91" s="17">
        <f t="shared" si="22"/>
        <v>5.9665580920409411E-5</v>
      </c>
      <c r="Q91" s="17">
        <f t="shared" si="23"/>
        <v>3.2214302336797118E-3</v>
      </c>
      <c r="R91" s="17">
        <f t="shared" si="24"/>
        <v>4.6852164814481512E-4</v>
      </c>
      <c r="S91" s="17">
        <f t="shared" si="35"/>
        <v>-1.246926975862091E-4</v>
      </c>
      <c r="T91" s="17">
        <f t="shared" si="36"/>
        <v>5.093286849612186E-3</v>
      </c>
      <c r="U91" s="17">
        <f t="shared" si="37"/>
        <v>5.9170688989781187E-3</v>
      </c>
      <c r="V91" s="17">
        <f t="shared" si="38"/>
        <v>5.36455010148509</v>
      </c>
      <c r="W91" s="17">
        <f t="shared" si="25"/>
        <v>-1.1620972692063465E-4</v>
      </c>
      <c r="X91" s="17">
        <f t="shared" si="26"/>
        <v>-9.8617814982968656E-3</v>
      </c>
      <c r="Y91" s="17">
        <f t="shared" si="39"/>
        <v>3.6919283603726511E-3</v>
      </c>
      <c r="Z91" s="17">
        <f t="shared" si="40"/>
        <v>-6.5770843575727721E-3</v>
      </c>
      <c r="AA91" s="17">
        <f t="shared" si="27"/>
        <v>1429.5397583483768</v>
      </c>
      <c r="AB91" s="17">
        <f t="shared" si="28"/>
        <v>1.3422915642427228E-2</v>
      </c>
      <c r="AC91" s="17">
        <f t="shared" si="29"/>
        <v>386.9998649588531</v>
      </c>
      <c r="AD91" s="17">
        <f t="shared" si="30"/>
        <v>19.375028133572272</v>
      </c>
      <c r="AE91" s="17">
        <f t="shared" si="41"/>
        <v>1.7746804600165117E-2</v>
      </c>
      <c r="AF91" s="17">
        <f t="shared" si="31"/>
        <v>1.0042666184975666</v>
      </c>
      <c r="AG91" s="17">
        <f t="shared" si="32"/>
        <v>2.6799963979387015E-2</v>
      </c>
      <c r="AH91" s="17">
        <f t="shared" si="33"/>
        <v>1.1215103858090842E-2</v>
      </c>
      <c r="AI91" s="17">
        <f t="shared" si="34"/>
        <v>3.1893250828999201E-2</v>
      </c>
    </row>
    <row r="92" spans="10:35" x14ac:dyDescent="0.25">
      <c r="J92" s="17">
        <v>90</v>
      </c>
      <c r="K92">
        <v>-0.385275598091539</v>
      </c>
      <c r="L92">
        <v>0.24875248527678195</v>
      </c>
      <c r="M92">
        <v>1.8182072381023318</v>
      </c>
      <c r="N92">
        <v>-2.4008295440580696</v>
      </c>
      <c r="O92" s="17">
        <f t="shared" si="21"/>
        <v>-3.85275598091539E-5</v>
      </c>
      <c r="P92" s="17">
        <f t="shared" si="22"/>
        <v>2.4875248527678195E-5</v>
      </c>
      <c r="Q92" s="17">
        <f t="shared" si="23"/>
        <v>3.6364144762046635E-3</v>
      </c>
      <c r="R92" s="17">
        <f t="shared" si="24"/>
        <v>-4.8016590881161392E-3</v>
      </c>
      <c r="S92" s="17">
        <f t="shared" si="35"/>
        <v>-1.3828171787812118E-4</v>
      </c>
      <c r="T92" s="17">
        <f t="shared" si="36"/>
        <v>5.0995047282174268E-3</v>
      </c>
      <c r="U92" s="17">
        <f t="shared" si="37"/>
        <v>8.9617764852849696E-3</v>
      </c>
      <c r="V92" s="17">
        <f t="shared" si="38"/>
        <v>5.3596976042789386</v>
      </c>
      <c r="W92" s="17">
        <f t="shared" si="25"/>
        <v>-3.124060895307305E-3</v>
      </c>
      <c r="X92" s="17">
        <f t="shared" si="26"/>
        <v>-1.4936294142141617E-2</v>
      </c>
      <c r="Y92" s="17">
        <f t="shared" si="39"/>
        <v>4.993037884780966E-3</v>
      </c>
      <c r="Z92" s="17">
        <f t="shared" si="40"/>
        <v>-1.1861877193673995E-2</v>
      </c>
      <c r="AA92" s="17">
        <f t="shared" si="27"/>
        <v>1431.4009566923639</v>
      </c>
      <c r="AB92" s="17">
        <f t="shared" si="28"/>
        <v>8.1381228063260053E-3</v>
      </c>
      <c r="AC92" s="17">
        <f t="shared" si="29"/>
        <v>385.87687709120098</v>
      </c>
      <c r="AD92" s="17">
        <f t="shared" si="30"/>
        <v>19.608983939333129</v>
      </c>
      <c r="AE92" s="17">
        <f t="shared" si="41"/>
        <v>1.5584860121296173E-2</v>
      </c>
      <c r="AF92" s="17">
        <f t="shared" si="31"/>
        <v>1.0073866240612357</v>
      </c>
      <c r="AG92" s="17">
        <f t="shared" si="32"/>
        <v>1.9369204862784276E-2</v>
      </c>
      <c r="AH92" s="17">
        <f t="shared" si="33"/>
        <v>7.507713398973187E-3</v>
      </c>
      <c r="AI92" s="17">
        <f t="shared" si="34"/>
        <v>2.4468709591001704E-2</v>
      </c>
    </row>
    <row r="93" spans="10:35" x14ac:dyDescent="0.25">
      <c r="J93" s="17">
        <v>91</v>
      </c>
      <c r="K93">
        <v>1.6791545931482688E-2</v>
      </c>
      <c r="L93">
        <v>-0.12305235941312276</v>
      </c>
      <c r="M93">
        <v>0.98954387794947252</v>
      </c>
      <c r="N93">
        <v>1.2360578693915159</v>
      </c>
      <c r="O93" s="17">
        <f t="shared" si="21"/>
        <v>1.6791545931482688E-6</v>
      </c>
      <c r="P93" s="17">
        <f t="shared" si="22"/>
        <v>-1.2305235941312276E-5</v>
      </c>
      <c r="Q93" s="17">
        <f t="shared" si="23"/>
        <v>1.979087755898945E-3</v>
      </c>
      <c r="R93" s="17">
        <f t="shared" si="24"/>
        <v>2.4721157387830317E-3</v>
      </c>
      <c r="S93" s="17">
        <f t="shared" si="35"/>
        <v>-1.0894621970934868E-4</v>
      </c>
      <c r="T93" s="17">
        <f t="shared" si="36"/>
        <v>5.0672985466326294E-3</v>
      </c>
      <c r="U93" s="17">
        <f t="shared" si="37"/>
        <v>1.0044686592655418E-2</v>
      </c>
      <c r="V93" s="17">
        <f t="shared" si="38"/>
        <v>5.3630893813409166</v>
      </c>
      <c r="W93" s="17">
        <f t="shared" si="25"/>
        <v>-9.6202494603869217E-4</v>
      </c>
      <c r="X93" s="17">
        <f t="shared" si="26"/>
        <v>-1.6741144321092364E-2</v>
      </c>
      <c r="Y93" s="17">
        <f t="shared" si="39"/>
        <v>7.3592701265361785E-3</v>
      </c>
      <c r="Z93" s="17">
        <f t="shared" si="40"/>
        <v>-1.3840747667477005E-2</v>
      </c>
      <c r="AA93" s="17">
        <f t="shared" si="27"/>
        <v>1434.7919941958889</v>
      </c>
      <c r="AB93" s="17">
        <f t="shared" si="28"/>
        <v>6.1592523325229957E-3</v>
      </c>
      <c r="AC93" s="17">
        <f t="shared" si="29"/>
        <v>386.70310093153535</v>
      </c>
      <c r="AD93" s="17">
        <f t="shared" si="30"/>
        <v>19.436853972596804</v>
      </c>
      <c r="AE93" s="17">
        <f t="shared" si="41"/>
        <v>1.1861491463811089E-2</v>
      </c>
      <c r="AF93" s="17">
        <f t="shared" si="31"/>
        <v>1.005667332599754</v>
      </c>
      <c r="AG93" s="17">
        <f t="shared" si="32"/>
        <v>1.5881481814799911E-2</v>
      </c>
      <c r="AH93" s="17">
        <f t="shared" si="33"/>
        <v>6.8711099166328688E-3</v>
      </c>
      <c r="AI93" s="17">
        <f t="shared" si="34"/>
        <v>2.094878036143254E-2</v>
      </c>
    </row>
    <row r="94" spans="10:35" x14ac:dyDescent="0.25">
      <c r="J94" s="17">
        <v>92</v>
      </c>
      <c r="K94">
        <v>1.6355579646187834</v>
      </c>
      <c r="L94">
        <v>-1.8190030459663831</v>
      </c>
      <c r="M94">
        <v>0.80399559010402299</v>
      </c>
      <c r="N94">
        <v>0.36688334148493595</v>
      </c>
      <c r="O94" s="17">
        <f t="shared" si="21"/>
        <v>1.6355579646187834E-4</v>
      </c>
      <c r="P94" s="17">
        <f t="shared" si="22"/>
        <v>-1.8190030459663831E-4</v>
      </c>
      <c r="Q94" s="17">
        <f t="shared" si="23"/>
        <v>1.607991180208046E-3</v>
      </c>
      <c r="R94" s="17">
        <f t="shared" si="24"/>
        <v>7.3376668296987191E-4</v>
      </c>
      <c r="S94" s="17">
        <f t="shared" si="35"/>
        <v>7.6398820694399398E-5</v>
      </c>
      <c r="T94" s="17">
        <f t="shared" si="36"/>
        <v>4.8719385327094652E-3</v>
      </c>
      <c r="U94" s="17">
        <f t="shared" si="37"/>
        <v>1.0648209113597923E-2</v>
      </c>
      <c r="V94" s="17">
        <f t="shared" si="38"/>
        <v>5.3640644539346845</v>
      </c>
      <c r="W94" s="17">
        <f t="shared" si="25"/>
        <v>1.1328624508787863E-4</v>
      </c>
      <c r="X94" s="17">
        <f t="shared" si="26"/>
        <v>-1.7747015189329873E-2</v>
      </c>
      <c r="Y94" s="17">
        <f t="shared" si="39"/>
        <v>8.876901395769448E-3</v>
      </c>
      <c r="Z94" s="17">
        <f t="shared" si="40"/>
        <v>-1.5421291197508655E-2</v>
      </c>
      <c r="AA94" s="17">
        <f t="shared" si="27"/>
        <v>1436.971132537119</v>
      </c>
      <c r="AB94" s="17">
        <f t="shared" si="28"/>
        <v>4.578708802491345E-3</v>
      </c>
      <c r="AC94" s="17">
        <f t="shared" si="29"/>
        <v>387.2926977597624</v>
      </c>
      <c r="AD94" s="17">
        <f t="shared" si="30"/>
        <v>19.3140213000495</v>
      </c>
      <c r="AE94" s="17">
        <f t="shared" si="41"/>
        <v>9.0103718981670421E-3</v>
      </c>
      <c r="AF94" s="17">
        <f t="shared" si="31"/>
        <v>1.0044114642853208</v>
      </c>
      <c r="AG94" s="17">
        <f t="shared" si="32"/>
        <v>1.3008267950630047E-2</v>
      </c>
      <c r="AH94" s="17">
        <f t="shared" si="33"/>
        <v>6.2137276003008538E-3</v>
      </c>
      <c r="AI94" s="17">
        <f t="shared" si="34"/>
        <v>1.7880206483339513E-2</v>
      </c>
    </row>
    <row r="95" spans="10:35" x14ac:dyDescent="0.25">
      <c r="J95" s="17">
        <v>93</v>
      </c>
      <c r="K95">
        <v>0.74220906753907911</v>
      </c>
      <c r="L95">
        <v>0.48392848839284852</v>
      </c>
      <c r="M95">
        <v>-0.13539420251618139</v>
      </c>
      <c r="N95">
        <v>1.6593321561231278</v>
      </c>
      <c r="O95" s="17">
        <f t="shared" si="21"/>
        <v>7.4220906753907911E-5</v>
      </c>
      <c r="P95" s="17">
        <f t="shared" si="22"/>
        <v>4.8392848839284852E-5</v>
      </c>
      <c r="Q95" s="17">
        <f t="shared" si="23"/>
        <v>-2.7078840503236279E-4</v>
      </c>
      <c r="R95" s="17">
        <f t="shared" si="24"/>
        <v>3.3186643122462556E-3</v>
      </c>
      <c r="S95" s="17">
        <f t="shared" si="35"/>
        <v>1.3533996330942745E-4</v>
      </c>
      <c r="T95" s="17">
        <f t="shared" si="36"/>
        <v>4.9459436750068572E-3</v>
      </c>
      <c r="U95" s="17">
        <f t="shared" si="37"/>
        <v>9.3125997972057679E-3</v>
      </c>
      <c r="V95" s="17">
        <f t="shared" si="38"/>
        <v>5.3674294096389765</v>
      </c>
      <c r="W95" s="17">
        <f t="shared" si="25"/>
        <v>2.1630765555005413E-3</v>
      </c>
      <c r="X95" s="17">
        <f t="shared" si="26"/>
        <v>-1.5520999662009614E-2</v>
      </c>
      <c r="Y95" s="17">
        <f t="shared" si="39"/>
        <v>9.5044725745172184E-3</v>
      </c>
      <c r="Z95" s="17">
        <f t="shared" si="40"/>
        <v>-1.4469750449904591E-2</v>
      </c>
      <c r="AA95" s="17">
        <f t="shared" si="27"/>
        <v>1437.8732172361642</v>
      </c>
      <c r="AB95" s="17">
        <f t="shared" si="28"/>
        <v>5.5302495500954094E-3</v>
      </c>
      <c r="AC95" s="17">
        <f t="shared" si="29"/>
        <v>388.56198227312677</v>
      </c>
      <c r="AD95" s="17">
        <f t="shared" si="30"/>
        <v>19.049587026431922</v>
      </c>
      <c r="AE95" s="17">
        <f t="shared" si="41"/>
        <v>6.7945403503291936E-3</v>
      </c>
      <c r="AF95" s="17">
        <f t="shared" si="31"/>
        <v>1.0012573374105844</v>
      </c>
      <c r="AG95" s="17">
        <f t="shared" si="32"/>
        <v>1.3388383620095513E-2</v>
      </c>
      <c r="AH95" s="17">
        <f t="shared" si="33"/>
        <v>7.2259886698832123E-3</v>
      </c>
      <c r="AI95" s="17">
        <f t="shared" si="34"/>
        <v>1.8334327295102371E-2</v>
      </c>
    </row>
    <row r="96" spans="10:35" x14ac:dyDescent="0.25">
      <c r="J96" s="17">
        <v>94</v>
      </c>
      <c r="K96">
        <v>0.45437900553224608</v>
      </c>
      <c r="L96">
        <v>-3.117747837677598E-2</v>
      </c>
      <c r="M96">
        <v>-2.0618244889192283E-2</v>
      </c>
      <c r="N96">
        <v>-5.2464201871771365E-2</v>
      </c>
      <c r="O96" s="17">
        <f t="shared" si="21"/>
        <v>4.5437900553224608E-5</v>
      </c>
      <c r="P96" s="17">
        <f t="shared" si="22"/>
        <v>-3.117747837677598E-6</v>
      </c>
      <c r="Q96" s="17">
        <f t="shared" si="23"/>
        <v>-4.1236489778384566E-5</v>
      </c>
      <c r="R96" s="17">
        <f t="shared" si="24"/>
        <v>-1.0492840374354273E-4</v>
      </c>
      <c r="S96" s="17">
        <f t="shared" si="35"/>
        <v>1.5370987120076656E-4</v>
      </c>
      <c r="T96" s="17">
        <f t="shared" si="36"/>
        <v>4.953637192167808E-3</v>
      </c>
      <c r="U96" s="17">
        <f t="shared" si="37"/>
        <v>8.3401033277068076E-3</v>
      </c>
      <c r="V96" s="17">
        <f t="shared" si="38"/>
        <v>5.366697781486419</v>
      </c>
      <c r="W96" s="17">
        <f t="shared" si="25"/>
        <v>1.7266506386527305E-3</v>
      </c>
      <c r="X96" s="17">
        <f t="shared" si="26"/>
        <v>-1.390017221284468E-2</v>
      </c>
      <c r="Y96" s="17">
        <f t="shared" si="39"/>
        <v>9.0659778157800332E-3</v>
      </c>
      <c r="Z96" s="17">
        <f t="shared" si="40"/>
        <v>-1.4138810538962326E-2</v>
      </c>
      <c r="AA96" s="17">
        <f t="shared" si="27"/>
        <v>1437.2428555819188</v>
      </c>
      <c r="AB96" s="17">
        <f t="shared" si="28"/>
        <v>5.8611894610376743E-3</v>
      </c>
      <c r="AC96" s="17">
        <f t="shared" si="29"/>
        <v>388.90795748186855</v>
      </c>
      <c r="AD96" s="17">
        <f t="shared" si="30"/>
        <v>18.977508857944052</v>
      </c>
      <c r="AE96" s="17">
        <f t="shared" si="41"/>
        <v>6.1623949502123011E-3</v>
      </c>
      <c r="AF96" s="17">
        <f t="shared" si="31"/>
        <v>1.0002994503539162</v>
      </c>
      <c r="AG96" s="17">
        <f t="shared" si="32"/>
        <v>1.3327134900767139E-2</v>
      </c>
      <c r="AH96" s="17">
        <f t="shared" si="33"/>
        <v>7.3153426951421512E-3</v>
      </c>
      <c r="AI96" s="17">
        <f t="shared" si="34"/>
        <v>1.8280772092934945E-2</v>
      </c>
    </row>
    <row r="97" spans="10:35" x14ac:dyDescent="0.25">
      <c r="J97" s="17">
        <v>95</v>
      </c>
      <c r="K97">
        <v>-1.6828198567964137</v>
      </c>
      <c r="L97">
        <v>0.44321154746285174</v>
      </c>
      <c r="M97">
        <v>0.1927787707245443</v>
      </c>
      <c r="N97">
        <v>0.65074118538177572</v>
      </c>
      <c r="O97" s="17">
        <f t="shared" si="21"/>
        <v>-1.6828198567964137E-4</v>
      </c>
      <c r="P97" s="17">
        <f t="shared" si="22"/>
        <v>4.4321154746285174E-5</v>
      </c>
      <c r="Q97" s="17">
        <f t="shared" si="23"/>
        <v>3.855575414490886E-4</v>
      </c>
      <c r="R97" s="17">
        <f t="shared" si="24"/>
        <v>1.3014823707635514E-3</v>
      </c>
      <c r="S97" s="17">
        <f t="shared" si="35"/>
        <v>-4.5314088719028103E-5</v>
      </c>
      <c r="T97" s="17">
        <f t="shared" si="36"/>
        <v>5.0072309084805318E-3</v>
      </c>
      <c r="U97" s="17">
        <f t="shared" si="37"/>
        <v>7.8916505363852158E-3</v>
      </c>
      <c r="V97" s="17">
        <f t="shared" si="38"/>
        <v>5.3675188897388804</v>
      </c>
      <c r="W97" s="17">
        <f t="shared" si="25"/>
        <v>1.9156582067604842E-3</v>
      </c>
      <c r="X97" s="17">
        <f t="shared" si="26"/>
        <v>-1.315275089397536E-2</v>
      </c>
      <c r="Y97" s="17">
        <f t="shared" si="39"/>
        <v>8.9404975061879548E-3</v>
      </c>
      <c r="Z97" s="17">
        <f t="shared" si="40"/>
        <v>-1.3730212429068436E-2</v>
      </c>
      <c r="AA97" s="17">
        <f t="shared" si="27"/>
        <v>1437.0625212178836</v>
      </c>
      <c r="AB97" s="17">
        <f t="shared" si="28"/>
        <v>6.2697875709315648E-3</v>
      </c>
      <c r="AC97" s="17">
        <f t="shared" si="29"/>
        <v>389.11735811600153</v>
      </c>
      <c r="AD97" s="17">
        <f t="shared" si="30"/>
        <v>18.933883725833013</v>
      </c>
      <c r="AE97" s="17">
        <f t="shared" si="41"/>
        <v>6.0117922056249877E-3</v>
      </c>
      <c r="AF97" s="17">
        <f t="shared" si="31"/>
        <v>0.99974361213216056</v>
      </c>
      <c r="AG97" s="17">
        <f t="shared" si="32"/>
        <v>1.3732818947498711E-2</v>
      </c>
      <c r="AH97" s="17">
        <f t="shared" si="33"/>
        <v>7.5920290592204343E-3</v>
      </c>
      <c r="AI97" s="17">
        <f t="shared" si="34"/>
        <v>1.8740049855979241E-2</v>
      </c>
    </row>
    <row r="98" spans="10:35" x14ac:dyDescent="0.25">
      <c r="J98" s="17">
        <v>96</v>
      </c>
      <c r="K98">
        <v>-0.16890453480300494</v>
      </c>
      <c r="L98">
        <v>0.82563929026946425</v>
      </c>
      <c r="M98">
        <v>1.3214662430982571</v>
      </c>
      <c r="N98">
        <v>1.9023082131752744</v>
      </c>
      <c r="O98" s="17">
        <f t="shared" si="21"/>
        <v>-1.6890453480300494E-5</v>
      </c>
      <c r="P98" s="17">
        <f t="shared" si="22"/>
        <v>8.2563929026946425E-5</v>
      </c>
      <c r="Q98" s="17">
        <f t="shared" si="23"/>
        <v>2.6429324861965142E-3</v>
      </c>
      <c r="R98" s="17">
        <f t="shared" si="24"/>
        <v>3.8046164263505489E-3</v>
      </c>
      <c r="S98" s="17">
        <f t="shared" si="35"/>
        <v>-5.3141724455522974E-5</v>
      </c>
      <c r="T98" s="17">
        <f t="shared" si="36"/>
        <v>5.0883486558113717E-3</v>
      </c>
      <c r="U98" s="17">
        <f t="shared" si="37"/>
        <v>9.7454179689432097E-3</v>
      </c>
      <c r="V98" s="17">
        <f t="shared" si="38"/>
        <v>5.3706789103964372</v>
      </c>
      <c r="W98" s="17">
        <f t="shared" si="25"/>
        <v>3.7471121280637093E-3</v>
      </c>
      <c r="X98" s="17">
        <f t="shared" si="26"/>
        <v>-1.6242363281572018E-2</v>
      </c>
      <c r="Y98" s="17">
        <f t="shared" si="39"/>
        <v>1.0414980160417676E-2</v>
      </c>
      <c r="Z98" s="17">
        <f t="shared" si="40"/>
        <v>-1.4479103152667223E-2</v>
      </c>
      <c r="AA98" s="17">
        <f t="shared" si="27"/>
        <v>1439.1830079047033</v>
      </c>
      <c r="AB98" s="17">
        <f t="shared" si="28"/>
        <v>5.5208968473327777E-3</v>
      </c>
      <c r="AC98" s="17">
        <f t="shared" si="29"/>
        <v>388.87145869425166</v>
      </c>
      <c r="AD98" s="17">
        <f t="shared" si="30"/>
        <v>18.985112772030906</v>
      </c>
      <c r="AE98" s="17">
        <f t="shared" si="41"/>
        <v>6.1407898882782763E-3</v>
      </c>
      <c r="AF98" s="17">
        <f t="shared" si="31"/>
        <v>1.0006164894661953</v>
      </c>
      <c r="AG98" s="17">
        <f t="shared" si="32"/>
        <v>1.3413552909838818E-2</v>
      </c>
      <c r="AH98" s="17">
        <f t="shared" si="33"/>
        <v>7.5827095420332906E-3</v>
      </c>
      <c r="AI98" s="17">
        <f t="shared" si="34"/>
        <v>1.8501901565650188E-2</v>
      </c>
    </row>
    <row r="99" spans="10:35" x14ac:dyDescent="0.25">
      <c r="J99" s="17">
        <v>97</v>
      </c>
      <c r="K99">
        <v>-1.3105545804137364</v>
      </c>
      <c r="L99">
        <v>0.62003664424992166</v>
      </c>
      <c r="M99">
        <v>-0.21574351194431074</v>
      </c>
      <c r="N99">
        <v>-0.74200670496793464</v>
      </c>
      <c r="O99" s="17">
        <f t="shared" si="21"/>
        <v>-1.3105545804137364E-4</v>
      </c>
      <c r="P99" s="17">
        <f t="shared" si="22"/>
        <v>6.2003664424992166E-5</v>
      </c>
      <c r="Q99" s="17">
        <f t="shared" si="23"/>
        <v>-4.3148702388862148E-4</v>
      </c>
      <c r="R99" s="17">
        <f t="shared" si="24"/>
        <v>-1.4840134099358693E-3</v>
      </c>
      <c r="S99" s="17">
        <f t="shared" si="35"/>
        <v>-1.7356883760579202E-4</v>
      </c>
      <c r="T99" s="17">
        <f t="shared" si="36"/>
        <v>5.1326825890740894E-3</v>
      </c>
      <c r="U99" s="17">
        <f t="shared" si="37"/>
        <v>8.3393891481602679E-3</v>
      </c>
      <c r="V99" s="17">
        <f t="shared" si="38"/>
        <v>5.3679182970861952</v>
      </c>
      <c r="W99" s="17">
        <f t="shared" si="25"/>
        <v>1.844062473587217E-3</v>
      </c>
      <c r="X99" s="17">
        <f t="shared" si="26"/>
        <v>-1.3898981913600447E-2</v>
      </c>
      <c r="Y99" s="17">
        <f t="shared" si="39"/>
        <v>9.2037541598098873E-3</v>
      </c>
      <c r="Z99" s="17">
        <f t="shared" si="40"/>
        <v>-1.4262507306080086E-2</v>
      </c>
      <c r="AA99" s="17">
        <f t="shared" si="27"/>
        <v>1437.4408872897729</v>
      </c>
      <c r="AB99" s="17">
        <f t="shared" si="28"/>
        <v>5.7374926939199149E-3</v>
      </c>
      <c r="AC99" s="17">
        <f t="shared" si="29"/>
        <v>388.99773462029691</v>
      </c>
      <c r="AD99" s="17">
        <f t="shared" si="30"/>
        <v>18.958805287438143</v>
      </c>
      <c r="AE99" s="17">
        <f t="shared" si="41"/>
        <v>5.830843367805527E-3</v>
      </c>
      <c r="AF99" s="17">
        <f t="shared" si="31"/>
        <v>1.0000928181305397</v>
      </c>
      <c r="AG99" s="17">
        <f t="shared" si="32"/>
        <v>1.3055663849922607E-2</v>
      </c>
      <c r="AH99" s="17">
        <f t="shared" si="33"/>
        <v>7.2714958190598852E-3</v>
      </c>
      <c r="AI99" s="17">
        <f t="shared" si="34"/>
        <v>1.8188346438996694E-2</v>
      </c>
    </row>
    <row r="100" spans="10:35" x14ac:dyDescent="0.25">
      <c r="J100" s="17">
        <v>98</v>
      </c>
      <c r="K100">
        <v>0.73928958954638802</v>
      </c>
      <c r="L100">
        <v>2.3317261366173625</v>
      </c>
      <c r="M100">
        <v>1.3494582162820734</v>
      </c>
      <c r="N100">
        <v>0.17970137378142681</v>
      </c>
      <c r="O100" s="17">
        <f t="shared" si="21"/>
        <v>7.3928958954638802E-5</v>
      </c>
      <c r="P100" s="17">
        <f t="shared" si="22"/>
        <v>2.3317261366173625E-4</v>
      </c>
      <c r="Q100" s="17">
        <f t="shared" si="23"/>
        <v>2.6989164325641468E-3</v>
      </c>
      <c r="R100" s="17">
        <f t="shared" si="24"/>
        <v>3.5940274756285362E-4</v>
      </c>
      <c r="S100" s="17">
        <f t="shared" si="35"/>
        <v>-6.4926111129994809E-5</v>
      </c>
      <c r="T100" s="17">
        <f t="shared" si="36"/>
        <v>5.3393186849210079E-3</v>
      </c>
      <c r="U100" s="17">
        <f t="shared" si="37"/>
        <v>1.0204366665908387E-2</v>
      </c>
      <c r="V100" s="17">
        <f t="shared" si="38"/>
        <v>5.3675532225955003</v>
      </c>
      <c r="W100" s="17">
        <f t="shared" si="25"/>
        <v>1.4971397225117E-3</v>
      </c>
      <c r="X100" s="17">
        <f t="shared" si="26"/>
        <v>-1.7007277776513979E-2</v>
      </c>
      <c r="Y100" s="17">
        <f t="shared" si="39"/>
        <v>1.0067769067127063E-2</v>
      </c>
      <c r="Z100" s="17">
        <f t="shared" si="40"/>
        <v>-1.6121456144960661E-2</v>
      </c>
      <c r="AA100" s="17">
        <f t="shared" si="27"/>
        <v>1438.6833943397887</v>
      </c>
      <c r="AB100" s="17">
        <f t="shared" si="28"/>
        <v>3.8785438550393396E-3</v>
      </c>
      <c r="AC100" s="17">
        <f t="shared" si="29"/>
        <v>388.34932198818649</v>
      </c>
      <c r="AD100" s="17">
        <f t="shared" si="30"/>
        <v>19.093891252461148</v>
      </c>
      <c r="AE100" s="17">
        <f t="shared" si="41"/>
        <v>5.7841680308627214E-3</v>
      </c>
      <c r="AF100" s="17">
        <f t="shared" si="31"/>
        <v>1.0018982616846313</v>
      </c>
      <c r="AG100" s="17">
        <f t="shared" si="32"/>
        <v>1.0961298653833329E-2</v>
      </c>
      <c r="AH100" s="17">
        <f t="shared" si="33"/>
        <v>6.1299427108822985E-3</v>
      </c>
      <c r="AI100" s="17">
        <f t="shared" si="34"/>
        <v>1.6300617338754337E-2</v>
      </c>
    </row>
    <row r="101" spans="10:35" x14ac:dyDescent="0.25">
      <c r="J101" s="17">
        <v>99</v>
      </c>
      <c r="K101">
        <v>-0.47329081098723691</v>
      </c>
      <c r="L101">
        <v>-0.23811480787117034</v>
      </c>
      <c r="M101">
        <v>-1.0980920706060715</v>
      </c>
      <c r="N101">
        <v>7.4846866482403129E-2</v>
      </c>
      <c r="O101" s="17">
        <f t="shared" si="21"/>
        <v>-4.7329081098723691E-5</v>
      </c>
      <c r="P101" s="17">
        <f t="shared" si="22"/>
        <v>-2.3811480787117034E-5</v>
      </c>
      <c r="Q101" s="17">
        <f t="shared" si="23"/>
        <v>-2.196184141212143E-3</v>
      </c>
      <c r="R101" s="17">
        <f t="shared" si="24"/>
        <v>1.4969373296480626E-4</v>
      </c>
      <c r="S101" s="17">
        <f t="shared" si="35"/>
        <v>-9.9269970002719533E-5</v>
      </c>
      <c r="T101" s="17">
        <f t="shared" si="36"/>
        <v>5.2476434671496893E-3</v>
      </c>
      <c r="U101" s="17">
        <f t="shared" si="37"/>
        <v>6.9877458581054062E-3</v>
      </c>
      <c r="V101" s="17">
        <f t="shared" si="38"/>
        <v>5.3670514539883474</v>
      </c>
      <c r="W101" s="17">
        <f t="shared" si="25"/>
        <v>1.2603396134589812E-3</v>
      </c>
      <c r="X101" s="17">
        <f t="shared" si="26"/>
        <v>-1.1646243096842344E-2</v>
      </c>
      <c r="Y101" s="17">
        <f t="shared" si="39"/>
        <v>8.6385313130308596E-3</v>
      </c>
      <c r="Z101" s="17">
        <f t="shared" si="40"/>
        <v>-1.3857090184345023E-2</v>
      </c>
      <c r="AA101" s="17">
        <f t="shared" si="27"/>
        <v>1436.6286424306827</v>
      </c>
      <c r="AB101" s="17">
        <f t="shared" si="28"/>
        <v>6.1429098156549778E-3</v>
      </c>
      <c r="AC101" s="17">
        <f t="shared" si="29"/>
        <v>389.50792852117405</v>
      </c>
      <c r="AD101" s="17">
        <f t="shared" si="30"/>
        <v>18.852514891422071</v>
      </c>
      <c r="AE101" s="17">
        <f t="shared" si="41"/>
        <v>4.8313559429510305E-3</v>
      </c>
      <c r="AF101" s="17">
        <f t="shared" si="31"/>
        <v>0.99869645369469018</v>
      </c>
      <c r="AG101" s="17">
        <f t="shared" si="32"/>
        <v>1.2856873257039329E-2</v>
      </c>
      <c r="AH101" s="17">
        <f t="shared" si="33"/>
        <v>7.3697403777363245E-3</v>
      </c>
      <c r="AI101" s="17">
        <f t="shared" si="34"/>
        <v>1.8104516724189019E-2</v>
      </c>
    </row>
    <row r="102" spans="10:35" x14ac:dyDescent="0.25">
      <c r="J102" s="17">
        <v>100</v>
      </c>
      <c r="K102">
        <v>-0.25862732400128152</v>
      </c>
      <c r="L102">
        <v>0.63943843997549266</v>
      </c>
      <c r="M102">
        <v>-1.2740588317683432</v>
      </c>
      <c r="N102">
        <v>0.51914980758738238</v>
      </c>
      <c r="O102" s="17">
        <f t="shared" si="21"/>
        <v>-2.5862732400128152E-5</v>
      </c>
      <c r="P102" s="17">
        <f t="shared" si="22"/>
        <v>6.3943843997549266E-5</v>
      </c>
      <c r="Q102" s="17">
        <f t="shared" si="23"/>
        <v>-2.5481176635366865E-3</v>
      </c>
      <c r="R102" s="17">
        <f t="shared" si="24"/>
        <v>1.0382996151747648E-3</v>
      </c>
      <c r="S102" s="17">
        <f t="shared" si="35"/>
        <v>-1.0527870840230378E-4</v>
      </c>
      <c r="T102" s="17">
        <f t="shared" si="36"/>
        <v>5.2620586177173009E-3</v>
      </c>
      <c r="U102" s="17">
        <f t="shared" si="37"/>
        <v>3.740853608758179E-3</v>
      </c>
      <c r="V102" s="17">
        <f t="shared" si="38"/>
        <v>5.367538644984835</v>
      </c>
      <c r="W102" s="17">
        <f t="shared" si="25"/>
        <v>1.5343124140251756E-3</v>
      </c>
      <c r="X102" s="17">
        <f t="shared" si="26"/>
        <v>-6.2347560145969653E-3</v>
      </c>
      <c r="Y102" s="17">
        <f t="shared" si="39"/>
        <v>6.855980169021272E-3</v>
      </c>
      <c r="Z102" s="17">
        <f t="shared" si="40"/>
        <v>-1.0463652881762051E-2</v>
      </c>
      <c r="AA102" s="17">
        <f t="shared" si="27"/>
        <v>1434.0700594805724</v>
      </c>
      <c r="AB102" s="17">
        <f t="shared" si="28"/>
        <v>9.5363471182379495E-3</v>
      </c>
      <c r="AC102" s="17">
        <f t="shared" si="29"/>
        <v>390.45971027734817</v>
      </c>
      <c r="AD102" s="17">
        <f t="shared" si="30"/>
        <v>18.654227025552466</v>
      </c>
      <c r="AE102" s="17">
        <f t="shared" si="41"/>
        <v>5.4871328793030041E-3</v>
      </c>
      <c r="AF102" s="17">
        <f t="shared" si="31"/>
        <v>0.99598903570882447</v>
      </c>
      <c r="AG102" s="17">
        <f t="shared" si="32"/>
        <v>9.3714697621988668E-3</v>
      </c>
      <c r="AH102" s="17">
        <f t="shared" si="33"/>
        <v>9.3714697621988668E-3</v>
      </c>
      <c r="AI102" s="17">
        <f t="shared" si="34"/>
        <v>1.4633528379916168E-2</v>
      </c>
    </row>
  </sheetData>
  <pageMargins left="0.7" right="0.7" top="0.75" bottom="0.75" header="0.3" footer="0.3"/>
  <pageSetup paperSize="9" scale="14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8"/>
  <sheetViews>
    <sheetView workbookViewId="0">
      <selection activeCell="K2" sqref="K2:N102"/>
    </sheetView>
  </sheetViews>
  <sheetFormatPr baseColWidth="10" defaultRowHeight="15" x14ac:dyDescent="0.25"/>
  <cols>
    <col min="1" max="1" width="27.85546875" customWidth="1"/>
    <col min="4" max="4" width="26.42578125" customWidth="1"/>
    <col min="7" max="7" width="25.5703125" customWidth="1"/>
    <col min="9" max="9" width="13.5703125" customWidth="1"/>
  </cols>
  <sheetData>
    <row r="1" spans="1:42" ht="21" x14ac:dyDescent="0.35">
      <c r="A1" s="1" t="s">
        <v>0</v>
      </c>
      <c r="B1" s="2"/>
      <c r="C1" s="2"/>
      <c r="D1" s="9" t="s">
        <v>54</v>
      </c>
      <c r="E1" s="10"/>
      <c r="F1" s="10"/>
      <c r="G1" s="12" t="s">
        <v>69</v>
      </c>
      <c r="H1" s="13"/>
      <c r="I1" s="13"/>
      <c r="J1" s="16" t="s">
        <v>97</v>
      </c>
      <c r="K1" s="16" t="s">
        <v>86</v>
      </c>
      <c r="L1" s="16" t="s">
        <v>86</v>
      </c>
      <c r="M1" s="16" t="s">
        <v>86</v>
      </c>
      <c r="N1" s="16" t="s">
        <v>86</v>
      </c>
      <c r="O1" s="16" t="s">
        <v>87</v>
      </c>
      <c r="P1" s="16" t="s">
        <v>88</v>
      </c>
      <c r="Q1" s="16" t="s">
        <v>89</v>
      </c>
      <c r="R1" s="16" t="s">
        <v>90</v>
      </c>
      <c r="S1" s="16" t="s">
        <v>91</v>
      </c>
      <c r="T1" s="16" t="s">
        <v>92</v>
      </c>
      <c r="U1" s="16" t="s">
        <v>93</v>
      </c>
      <c r="V1" s="16" t="s">
        <v>94</v>
      </c>
      <c r="W1" s="16" t="s">
        <v>95</v>
      </c>
      <c r="X1" s="16" t="s">
        <v>96</v>
      </c>
      <c r="Y1" s="16" t="s">
        <v>109</v>
      </c>
      <c r="Z1" s="16" t="s">
        <v>110</v>
      </c>
      <c r="AA1" s="16" t="s">
        <v>111</v>
      </c>
      <c r="AB1" s="16" t="s">
        <v>112</v>
      </c>
      <c r="AC1" s="16" t="s">
        <v>113</v>
      </c>
      <c r="AD1" s="16" t="s">
        <v>114</v>
      </c>
      <c r="AE1" s="16" t="s">
        <v>98</v>
      </c>
      <c r="AF1" s="16" t="s">
        <v>115</v>
      </c>
      <c r="AG1" s="16" t="s">
        <v>99</v>
      </c>
      <c r="AH1" s="16" t="s">
        <v>100</v>
      </c>
      <c r="AI1" s="16" t="s">
        <v>101</v>
      </c>
      <c r="AJ1" s="16" t="s">
        <v>102</v>
      </c>
      <c r="AK1" s="16" t="s">
        <v>103</v>
      </c>
      <c r="AL1" s="16" t="s">
        <v>116</v>
      </c>
      <c r="AM1" s="16" t="s">
        <v>105</v>
      </c>
      <c r="AN1" s="16" t="s">
        <v>106</v>
      </c>
      <c r="AO1" s="16" t="s">
        <v>107</v>
      </c>
      <c r="AP1" s="16" t="s">
        <v>108</v>
      </c>
    </row>
    <row r="2" spans="1:42" ht="45" x14ac:dyDescent="0.25">
      <c r="A2" s="3" t="s">
        <v>1</v>
      </c>
      <c r="B2" s="4" t="s">
        <v>2</v>
      </c>
      <c r="C2" s="5">
        <v>10000</v>
      </c>
      <c r="D2" s="11" t="s">
        <v>55</v>
      </c>
      <c r="E2" s="11" t="s">
        <v>56</v>
      </c>
      <c r="F2" s="11">
        <f>+C2*((1-C5)*(1-C6)/(C13*C12*C8*(1+C7)))^(1/C5)</f>
        <v>388.4377446945324</v>
      </c>
      <c r="G2" s="14" t="s">
        <v>70</v>
      </c>
      <c r="H2" s="14" t="s">
        <v>71</v>
      </c>
      <c r="I2" s="15">
        <v>0.8</v>
      </c>
      <c r="J2" s="17">
        <v>0</v>
      </c>
      <c r="K2">
        <v>-0.30023215913388412</v>
      </c>
      <c r="L2">
        <v>-1.2776831681549083</v>
      </c>
      <c r="M2">
        <v>0.24425730771326926</v>
      </c>
      <c r="N2">
        <v>1.2764735402015503</v>
      </c>
      <c r="O2" s="17">
        <f>+K2*I$3</f>
        <v>-3.0023215913388412E-5</v>
      </c>
      <c r="P2" s="17">
        <f>+L2*I$5</f>
        <v>-1.2776831681549083E-4</v>
      </c>
      <c r="Q2" s="17">
        <f>+M2*I$7</f>
        <v>4.8851461542653851E-4</v>
      </c>
      <c r="R2" s="17">
        <f>+N2*I$9</f>
        <v>2.5529470804031007E-3</v>
      </c>
      <c r="S2" s="17">
        <v>0</v>
      </c>
      <c r="T2" s="17">
        <f>+F9</f>
        <v>5.0000000000000001E-3</v>
      </c>
      <c r="U2" s="17">
        <f>+LN(C4)</f>
        <v>0</v>
      </c>
      <c r="V2" s="17">
        <f>+LN(F7)</f>
        <v>5.3642959108949109</v>
      </c>
      <c r="W2" s="17">
        <f t="shared" ref="W2:W66" si="0">+(C$20*(V2-LN(F$7))+S2-C$21*(T2-F$9))/(C$21*C$24)</f>
        <v>0</v>
      </c>
      <c r="X2" s="17">
        <f>-(1/(1-C$5))*(U2-LN(C$4))</f>
        <v>0</v>
      </c>
      <c r="Y2" s="17">
        <v>0</v>
      </c>
      <c r="Z2" s="17">
        <f>+F9</f>
        <v>5.0000000000000001E-3</v>
      </c>
      <c r="AA2" s="17">
        <f>+LN(C4)</f>
        <v>0</v>
      </c>
      <c r="AB2" s="17">
        <f>+LN(F7)</f>
        <v>5.3642959108949109</v>
      </c>
      <c r="AC2" s="17">
        <f>+(C$20*(AB2-LN(F$7))+Y2-C$21*(Z2-F$9))/(C$21*C$24)</f>
        <v>0</v>
      </c>
      <c r="AD2" s="17">
        <f>-(1/(1-C$5))*(AA2-LN(C$4))</f>
        <v>0</v>
      </c>
      <c r="AE2" s="17">
        <f>+(1/$C$14)*X2+(1/$C$14)*(($C$14*(W2-AC2)+$C$26*(X2-AD2))/($C$14+$C$26))</f>
        <v>0</v>
      </c>
      <c r="AF2" s="17">
        <f>+AC2+($C$26/$C$14)*AD2</f>
        <v>0</v>
      </c>
      <c r="AG2" s="17">
        <f>+AF2+(($C$14*(W2-AC2)+$C$26*(X2-AD2))/($C$14+$C$26))</f>
        <v>0</v>
      </c>
      <c r="AH2" s="17">
        <f>+F$4*EXP(AE2)</f>
        <v>1424.2717305466199</v>
      </c>
      <c r="AI2" s="17">
        <f>+F$6+AG2</f>
        <v>0.02</v>
      </c>
      <c r="AJ2" s="17">
        <f>+(AH2/(C$2^C$5*EXP(U2)))^(1/(1-C$5))</f>
        <v>388.43774469453234</v>
      </c>
      <c r="AK2" s="17">
        <f>+(C$3-AJ2)/C$3*100</f>
        <v>19.075469855305762</v>
      </c>
      <c r="AL2" s="17">
        <f>0.02+AF2</f>
        <v>0.02</v>
      </c>
      <c r="AM2" s="17">
        <f>+((1+AL2)/(1+AI2))*C$12*C$8*C$4/(1-C$6)</f>
        <v>1</v>
      </c>
      <c r="AN2" s="17">
        <f>+F$8+AL3+C$24*AG2+C$25*AE2</f>
        <v>3.4999999999999455E-2</v>
      </c>
      <c r="AO2" s="17">
        <f>+AN2-AL3</f>
        <v>1.4999999999999999E-2</v>
      </c>
      <c r="AP2" s="17">
        <f>+AN2+T2</f>
        <v>3.9999999999999453E-2</v>
      </c>
    </row>
    <row r="3" spans="1:42" ht="45" x14ac:dyDescent="0.25">
      <c r="A3" s="3" t="s">
        <v>3</v>
      </c>
      <c r="B3" s="4" t="s">
        <v>4</v>
      </c>
      <c r="C3" s="5">
        <v>480</v>
      </c>
      <c r="D3" s="11" t="s">
        <v>57</v>
      </c>
      <c r="E3" s="11" t="s">
        <v>58</v>
      </c>
      <c r="F3" s="11">
        <f>+(C3-F2)/C3*100</f>
        <v>19.075469855305752</v>
      </c>
      <c r="G3" s="14" t="s">
        <v>72</v>
      </c>
      <c r="H3" s="14" t="s">
        <v>73</v>
      </c>
      <c r="I3" s="15">
        <v>1E-4</v>
      </c>
      <c r="J3" s="17">
        <v>1</v>
      </c>
      <c r="K3">
        <v>1.1983502190560102</v>
      </c>
      <c r="L3">
        <v>1.7331331036984921</v>
      </c>
      <c r="M3">
        <v>-2.1835876395925879</v>
      </c>
      <c r="N3">
        <v>-0.23418124328600243</v>
      </c>
      <c r="O3" s="17">
        <f t="shared" ref="O3:O66" si="1">+K3*I$3</f>
        <v>1.1983502190560102E-4</v>
      </c>
      <c r="P3" s="17">
        <f t="shared" ref="P3:P66" si="2">+L3*I$5</f>
        <v>1.7331331036984921E-4</v>
      </c>
      <c r="Q3" s="17">
        <f t="shared" ref="Q3:Q66" si="3">+M3*I$7</f>
        <v>-4.3671752791851759E-3</v>
      </c>
      <c r="R3" s="17">
        <f t="shared" ref="R3:R66" si="4">+N3*I$9</f>
        <v>-4.6836248657200485E-4</v>
      </c>
      <c r="S3" s="17">
        <f>+I$2*S2+O3</f>
        <v>1.1983502190560102E-4</v>
      </c>
      <c r="T3" s="17">
        <f>+I$4*T2+(1-I$4)*F$9+P3</f>
        <v>5.1733133103698493E-3</v>
      </c>
      <c r="U3" s="17">
        <f>+I$6*U2+(1-I$6)*LN(C$4)+Q3</f>
        <v>-4.3671752791851759E-3</v>
      </c>
      <c r="V3" s="17">
        <f>+(1-I$8)*LN(F$7)+I$8*V2+R3</f>
        <v>5.363827548408338</v>
      </c>
      <c r="W3" s="17">
        <f t="shared" si="0"/>
        <v>-3.5477561871938377E-4</v>
      </c>
      <c r="X3" s="17">
        <f t="shared" ref="X3:X66" si="5">-(1/(1-C$5))*(U3-LN(C$4))</f>
        <v>7.2786254653086271E-3</v>
      </c>
      <c r="Y3" s="17">
        <f>+$I$2*S2</f>
        <v>0</v>
      </c>
      <c r="Z3" s="17">
        <f>+$I$4*T2+(1-$I$4)*$F$9</f>
        <v>5.0000000000000001E-3</v>
      </c>
      <c r="AA3" s="17">
        <f>+(1-$I$6)*LN($C$4)+$I$6*U2</f>
        <v>0</v>
      </c>
      <c r="AB3" s="17">
        <f>+(1-$I$8)*LN($F$7)+$I$8*V2</f>
        <v>5.36429591089491</v>
      </c>
      <c r="AC3" s="17">
        <f t="shared" ref="AC3:AC66" si="6">+(C$20*(AB3-LN(F$7))+Y3-C$21*(Z3-F$9))/(C$21*C$24)</f>
        <v>-5.4601132358614248E-16</v>
      </c>
      <c r="AD3" s="17">
        <f t="shared" ref="AD3:AD66" si="7">-(1/(1-C$5))*(AA3-LN(C$4))</f>
        <v>0</v>
      </c>
      <c r="AE3" s="17">
        <f t="shared" ref="AE3:AE66" si="8">+(1/$C$14)*X3+(1/$C$14)*(($C$14*(W3-AC3)+$C$26*(X3-AD3))/($C$14+$C$26))</f>
        <v>7.3560951586594632E-3</v>
      </c>
      <c r="AF3" s="17">
        <f t="shared" ref="AF3:AF66" si="9">+AC3+($C$26/$C$14)*AD3</f>
        <v>-5.4601132358614248E-16</v>
      </c>
      <c r="AG3" s="17">
        <f t="shared" ref="AG3:AG66" si="10">+AF3+(($C$14*(W3-AC3)+$C$26*(X3-AD3))/($C$14+$C$26))</f>
        <v>3.7555172726800199E-3</v>
      </c>
      <c r="AH3" s="17">
        <f t="shared" ref="AH3:AH66" si="11">+F$4*EXP(AE3)</f>
        <v>1434.7874387846289</v>
      </c>
      <c r="AI3" s="17">
        <f t="shared" ref="AI3:AI66" si="12">+F$6+AG3</f>
        <v>2.3755517272680021E-2</v>
      </c>
      <c r="AJ3" s="17">
        <f t="shared" ref="AJ3:AJ66" si="13">+(AH3/(C$2^C$5*EXP(U3)))^(1/(1-C$5))</f>
        <v>396.10197697399303</v>
      </c>
      <c r="AK3" s="17">
        <f t="shared" ref="AK3:AK66" si="14">+(C$3-AJ3)/C$3*100</f>
        <v>17.478754797084786</v>
      </c>
      <c r="AL3" s="17">
        <f t="shared" ref="AL3:AL66" si="15">0.02+AF3</f>
        <v>1.9999999999999456E-2</v>
      </c>
      <c r="AM3" s="17">
        <f t="shared" ref="AM3:AM66" si="16">+((1+AL3)/(1+AI3))*C$12*C$8*C$4/(1-C$6)</f>
        <v>0.99633162682953302</v>
      </c>
      <c r="AN3" s="17">
        <f t="shared" ref="AN3:AN66" si="17">+F$8+AL4+C$24*AG3+C$25*AE3</f>
        <v>4.8305588125206245E-2</v>
      </c>
      <c r="AO3" s="17">
        <f t="shared" ref="AO3:AO66" si="18">+AN3-AL4</f>
        <v>2.0946851881607803E-2</v>
      </c>
      <c r="AP3" s="17">
        <f t="shared" ref="AP3:AP66" si="19">+AN3+T3</f>
        <v>5.3478901435576091E-2</v>
      </c>
    </row>
    <row r="4" spans="1:42" ht="45" x14ac:dyDescent="0.25">
      <c r="A4" s="3" t="s">
        <v>5</v>
      </c>
      <c r="B4" s="4" t="s">
        <v>6</v>
      </c>
      <c r="C4" s="5">
        <v>1</v>
      </c>
      <c r="D4" s="11" t="s">
        <v>59</v>
      </c>
      <c r="E4" s="11" t="s">
        <v>60</v>
      </c>
      <c r="F4" s="11">
        <f>+C2^C5*C4*F2^(1-C5)</f>
        <v>1424.2717305466199</v>
      </c>
      <c r="G4" s="14" t="s">
        <v>74</v>
      </c>
      <c r="H4" s="14" t="s">
        <v>75</v>
      </c>
      <c r="I4" s="15">
        <v>0.8</v>
      </c>
      <c r="J4" s="17">
        <v>2</v>
      </c>
      <c r="K4">
        <v>1.0950225259875879</v>
      </c>
      <c r="L4">
        <v>-1.0867006494663656</v>
      </c>
      <c r="M4">
        <v>-0.69020416049170308</v>
      </c>
      <c r="N4">
        <v>-1.6904323274502531</v>
      </c>
      <c r="O4" s="17">
        <f t="shared" si="1"/>
        <v>1.0950225259875879E-4</v>
      </c>
      <c r="P4" s="17">
        <f t="shared" si="2"/>
        <v>-1.0867006494663656E-4</v>
      </c>
      <c r="Q4" s="17">
        <f t="shared" si="3"/>
        <v>-1.3804083209834062E-3</v>
      </c>
      <c r="R4" s="17">
        <f t="shared" si="4"/>
        <v>-3.3808646549005061E-3</v>
      </c>
      <c r="S4" s="17">
        <f t="shared" ref="S4:S67" si="20">+I$2*S3+O4</f>
        <v>2.0537027012323961E-4</v>
      </c>
      <c r="T4" s="17">
        <f t="shared" ref="T4:T67" si="21">+I$4*T3+(1-I$4)*F$9+P4</f>
        <v>5.0299805833492429E-3</v>
      </c>
      <c r="U4" s="17">
        <f t="shared" ref="U4:U67" si="22">+I$6*U3+(1-I$6)*LN(C$4)+Q4</f>
        <v>-5.3108660722500645E-3</v>
      </c>
      <c r="V4" s="17">
        <f t="shared" ref="V4:V67" si="23">+(1-I$8)*LN(F$7)+I$8*V3+R4</f>
        <v>5.3605403562507519</v>
      </c>
      <c r="W4" s="17">
        <f t="shared" si="0"/>
        <v>-2.0895055006466415E-3</v>
      </c>
      <c r="X4" s="17">
        <f t="shared" si="5"/>
        <v>8.8514434537501074E-3</v>
      </c>
      <c r="Y4" s="17">
        <f t="shared" ref="Y4:Y67" si="24">+$I$2*S3</f>
        <v>9.586801752448082E-5</v>
      </c>
      <c r="Z4" s="17">
        <f t="shared" ref="Z4:Z67" si="25">+$I$4*T3+(1-$I$4)*$F$9</f>
        <v>5.1386506482958795E-3</v>
      </c>
      <c r="AA4" s="17">
        <f t="shared" ref="AA4:AA67" si="26">+(1-$I$6)*LN($C$4)+$I$6*U3</f>
        <v>-3.9304577512666583E-3</v>
      </c>
      <c r="AB4" s="17">
        <f t="shared" ref="AB4:AB67" si="27">+(1-$I$8)*LN($F$7)+$I$8*V3</f>
        <v>5.3639212209056524</v>
      </c>
      <c r="AC4" s="17">
        <f t="shared" si="6"/>
        <v>-2.8382049497561622E-4</v>
      </c>
      <c r="AD4" s="17">
        <f t="shared" si="7"/>
        <v>6.5507629187777638E-3</v>
      </c>
      <c r="AE4" s="17">
        <f t="shared" si="8"/>
        <v>6.171252236386239E-3</v>
      </c>
      <c r="AF4" s="17">
        <f t="shared" si="9"/>
        <v>7.3587362435984429E-3</v>
      </c>
      <c r="AG4" s="17">
        <f t="shared" si="10"/>
        <v>7.7641711444276932E-3</v>
      </c>
      <c r="AH4" s="17">
        <f t="shared" si="11"/>
        <v>1433.0884477603247</v>
      </c>
      <c r="AI4" s="17">
        <f t="shared" si="12"/>
        <v>2.7764171144427693E-2</v>
      </c>
      <c r="AJ4" s="17">
        <f t="shared" si="13"/>
        <v>395.94280757095106</v>
      </c>
      <c r="AK4" s="17">
        <f t="shared" si="14"/>
        <v>17.511915089385198</v>
      </c>
      <c r="AL4" s="17">
        <f t="shared" si="15"/>
        <v>2.7358736243598442E-2</v>
      </c>
      <c r="AM4" s="17">
        <f t="shared" si="16"/>
        <v>0.99960551757668525</v>
      </c>
      <c r="AN4" s="17">
        <f t="shared" si="17"/>
        <v>5.1302249036016843E-2</v>
      </c>
      <c r="AO4" s="17">
        <f t="shared" si="18"/>
        <v>2.3679837810096652E-2</v>
      </c>
      <c r="AP4" s="17">
        <f t="shared" si="19"/>
        <v>5.6332229619366084E-2</v>
      </c>
    </row>
    <row r="5" spans="1:42" ht="45" x14ac:dyDescent="0.25">
      <c r="A5" s="3" t="s">
        <v>52</v>
      </c>
      <c r="B5" s="4" t="s">
        <v>7</v>
      </c>
      <c r="C5" s="5">
        <v>0.4</v>
      </c>
      <c r="D5" s="11" t="s">
        <v>61</v>
      </c>
      <c r="E5" s="11" t="s">
        <v>62</v>
      </c>
      <c r="F5" s="11">
        <f>+C12*C8*C4*(1/(1-C6))</f>
        <v>1</v>
      </c>
      <c r="G5" s="14" t="s">
        <v>76</v>
      </c>
      <c r="H5" s="14" t="s">
        <v>77</v>
      </c>
      <c r="I5" s="15">
        <v>1E-4</v>
      </c>
      <c r="J5" s="17">
        <v>3</v>
      </c>
      <c r="K5">
        <v>-1.8469108908902854</v>
      </c>
      <c r="L5">
        <v>-0.97762949735624716</v>
      </c>
      <c r="M5">
        <v>-0.77350705396384001</v>
      </c>
      <c r="N5">
        <v>-2.1179312170716003</v>
      </c>
      <c r="O5" s="17">
        <f t="shared" si="1"/>
        <v>-1.8469108908902854E-4</v>
      </c>
      <c r="P5" s="17">
        <f t="shared" si="2"/>
        <v>-9.7762949735624716E-5</v>
      </c>
      <c r="Q5" s="17">
        <f t="shared" si="3"/>
        <v>-1.54701410792768E-3</v>
      </c>
      <c r="R5" s="17">
        <f t="shared" si="4"/>
        <v>-4.2358624341432005E-3</v>
      </c>
      <c r="S5" s="17">
        <f t="shared" si="20"/>
        <v>-2.0394872990436852E-5</v>
      </c>
      <c r="T5" s="17">
        <f t="shared" si="21"/>
        <v>4.9262215169437696E-3</v>
      </c>
      <c r="U5" s="17">
        <f t="shared" si="22"/>
        <v>-6.326793572952738E-3</v>
      </c>
      <c r="V5" s="17">
        <f t="shared" si="23"/>
        <v>5.3570556047454403</v>
      </c>
      <c r="W5" s="17">
        <f t="shared" si="0"/>
        <v>-4.3842783661906526E-3</v>
      </c>
      <c r="X5" s="17">
        <f t="shared" si="5"/>
        <v>1.0544655954921231E-2</v>
      </c>
      <c r="Y5" s="17">
        <f t="shared" si="24"/>
        <v>1.6429621609859169E-4</v>
      </c>
      <c r="Z5" s="17">
        <f t="shared" si="25"/>
        <v>5.0239844666793943E-3</v>
      </c>
      <c r="AA5" s="17">
        <f t="shared" si="26"/>
        <v>-4.779779465025058E-3</v>
      </c>
      <c r="AB5" s="17">
        <f t="shared" si="27"/>
        <v>5.3612914671795835</v>
      </c>
      <c r="AC5" s="17">
        <f t="shared" si="6"/>
        <v>-1.6716044005174225E-3</v>
      </c>
      <c r="AD5" s="17">
        <f t="shared" si="7"/>
        <v>7.9662991083750967E-3</v>
      </c>
      <c r="AE5" s="17">
        <f t="shared" si="8"/>
        <v>7.1206657202953633E-3</v>
      </c>
      <c r="AF5" s="17">
        <f t="shared" si="9"/>
        <v>7.6224112259201905E-3</v>
      </c>
      <c r="AG5" s="17">
        <f t="shared" si="10"/>
        <v>7.7587538514420022E-3</v>
      </c>
      <c r="AH5" s="17">
        <f t="shared" si="11"/>
        <v>1434.4496873436203</v>
      </c>
      <c r="AI5" s="17">
        <f t="shared" si="12"/>
        <v>2.7758753851442004E-2</v>
      </c>
      <c r="AJ5" s="17">
        <f t="shared" si="13"/>
        <v>397.24187170823677</v>
      </c>
      <c r="AK5" s="17">
        <f t="shared" si="14"/>
        <v>17.241276727450671</v>
      </c>
      <c r="AL5" s="17">
        <f t="shared" si="15"/>
        <v>2.7622411225920192E-2</v>
      </c>
      <c r="AM5" s="17">
        <f t="shared" si="16"/>
        <v>0.99986733985479481</v>
      </c>
      <c r="AN5" s="17">
        <f t="shared" si="17"/>
        <v>5.1619735428986402E-2</v>
      </c>
      <c r="AO5" s="17">
        <f t="shared" si="18"/>
        <v>2.4055269369271742E-2</v>
      </c>
      <c r="AP5" s="17">
        <f t="shared" si="19"/>
        <v>5.6545956945930169E-2</v>
      </c>
    </row>
    <row r="6" spans="1:42" ht="60" x14ac:dyDescent="0.25">
      <c r="A6" s="3" t="s">
        <v>8</v>
      </c>
      <c r="B6" s="4" t="s">
        <v>9</v>
      </c>
      <c r="C6" s="5">
        <v>0.2</v>
      </c>
      <c r="D6" s="11" t="s">
        <v>63</v>
      </c>
      <c r="E6" s="11" t="s">
        <v>64</v>
      </c>
      <c r="F6" s="11">
        <v>0.02</v>
      </c>
      <c r="G6" s="14" t="s">
        <v>78</v>
      </c>
      <c r="H6" s="14" t="s">
        <v>79</v>
      </c>
      <c r="I6" s="15">
        <v>0.9</v>
      </c>
      <c r="J6" s="17">
        <v>4</v>
      </c>
      <c r="K6">
        <v>-0.56792487157508731</v>
      </c>
      <c r="L6">
        <v>-0.40404756873613223</v>
      </c>
      <c r="M6">
        <v>0.1348530531686265</v>
      </c>
      <c r="N6">
        <v>-0.36549295145960059</v>
      </c>
      <c r="O6" s="17">
        <f t="shared" si="1"/>
        <v>-5.6792487157508731E-5</v>
      </c>
      <c r="P6" s="17">
        <f t="shared" si="2"/>
        <v>-4.0404756873613223E-5</v>
      </c>
      <c r="Q6" s="17">
        <f t="shared" si="3"/>
        <v>2.69706106337253E-4</v>
      </c>
      <c r="R6" s="17">
        <f t="shared" si="4"/>
        <v>-7.3098590291920118E-4</v>
      </c>
      <c r="S6" s="17">
        <f t="shared" si="20"/>
        <v>-7.3108385549858212E-5</v>
      </c>
      <c r="T6" s="17">
        <f t="shared" si="21"/>
        <v>4.9005724566814025E-3</v>
      </c>
      <c r="U6" s="17">
        <f t="shared" si="22"/>
        <v>-5.4244081093202112E-3</v>
      </c>
      <c r="V6" s="17">
        <f t="shared" si="23"/>
        <v>5.357772680072415</v>
      </c>
      <c r="W6" s="17">
        <f t="shared" si="0"/>
        <v>-3.9772839354709436E-3</v>
      </c>
      <c r="X6" s="17">
        <f t="shared" si="5"/>
        <v>9.0406801822003526E-3</v>
      </c>
      <c r="Y6" s="17">
        <f t="shared" si="24"/>
        <v>-1.6315898392349482E-5</v>
      </c>
      <c r="Z6" s="17">
        <f t="shared" si="25"/>
        <v>4.9409772135550157E-3</v>
      </c>
      <c r="AA6" s="17">
        <f t="shared" si="26"/>
        <v>-5.6941142156574642E-3</v>
      </c>
      <c r="AB6" s="17">
        <f t="shared" si="27"/>
        <v>5.3585036659753342</v>
      </c>
      <c r="AC6" s="17">
        <f t="shared" si="6"/>
        <v>-3.5074226929526311E-3</v>
      </c>
      <c r="AD6" s="17">
        <f t="shared" si="7"/>
        <v>9.490190359429107E-3</v>
      </c>
      <c r="AE6" s="17">
        <f t="shared" si="8"/>
        <v>5.7211848037381245E-3</v>
      </c>
      <c r="AF6" s="17">
        <f t="shared" si="9"/>
        <v>7.5644660597146609E-3</v>
      </c>
      <c r="AG6" s="17">
        <f t="shared" si="10"/>
        <v>7.1055630831214954E-3</v>
      </c>
      <c r="AH6" s="17">
        <f t="shared" si="11"/>
        <v>1432.4436064438066</v>
      </c>
      <c r="AI6" s="17">
        <f t="shared" si="12"/>
        <v>2.7105563083121495E-2</v>
      </c>
      <c r="AJ6" s="17">
        <f t="shared" si="13"/>
        <v>395.72079515421149</v>
      </c>
      <c r="AK6" s="17">
        <f t="shared" si="14"/>
        <v>17.55816767620594</v>
      </c>
      <c r="AL6" s="17">
        <f t="shared" si="15"/>
        <v>2.756446605971466E-2</v>
      </c>
      <c r="AM6" s="17">
        <f t="shared" si="16"/>
        <v>1.0004467924165612</v>
      </c>
      <c r="AN6" s="17">
        <f t="shared" si="17"/>
        <v>4.9283811430925951E-2</v>
      </c>
      <c r="AO6" s="17">
        <f t="shared" si="18"/>
        <v>2.2972924387992446E-2</v>
      </c>
      <c r="AP6" s="17">
        <f t="shared" si="19"/>
        <v>5.4184383887607351E-2</v>
      </c>
    </row>
    <row r="7" spans="1:42" ht="45" x14ac:dyDescent="0.25">
      <c r="A7" s="3" t="s">
        <v>10</v>
      </c>
      <c r="B7" s="4" t="s">
        <v>11</v>
      </c>
      <c r="C7" s="5">
        <v>0.1</v>
      </c>
      <c r="D7" s="11" t="s">
        <v>65</v>
      </c>
      <c r="E7" s="11" t="s">
        <v>66</v>
      </c>
      <c r="F7" s="11">
        <f>+C19*F4</f>
        <v>213.64075958199297</v>
      </c>
      <c r="G7" s="14" t="s">
        <v>80</v>
      </c>
      <c r="H7" s="14" t="s">
        <v>81</v>
      </c>
      <c r="I7" s="15">
        <v>2E-3</v>
      </c>
      <c r="J7" s="17">
        <v>5</v>
      </c>
      <c r="K7">
        <v>-0.32699063012842089</v>
      </c>
      <c r="L7">
        <v>-0.37024051380285528</v>
      </c>
      <c r="M7">
        <v>1.3426415534922853</v>
      </c>
      <c r="N7">
        <v>-8.5284455053624697E-2</v>
      </c>
      <c r="O7" s="17">
        <f t="shared" si="1"/>
        <v>-3.2699063012842089E-5</v>
      </c>
      <c r="P7" s="17">
        <f t="shared" si="2"/>
        <v>-3.7024051380285528E-5</v>
      </c>
      <c r="Q7" s="17">
        <f t="shared" si="3"/>
        <v>2.6852831069845706E-3</v>
      </c>
      <c r="R7" s="17">
        <f t="shared" si="4"/>
        <v>-1.7056891010724939E-4</v>
      </c>
      <c r="S7" s="17">
        <f t="shared" si="20"/>
        <v>-9.1185771452728659E-5</v>
      </c>
      <c r="T7" s="17">
        <f t="shared" si="21"/>
        <v>4.8834339139648365E-3</v>
      </c>
      <c r="U7" s="17">
        <f t="shared" si="22"/>
        <v>-2.1966841914036195E-3</v>
      </c>
      <c r="V7" s="17">
        <f t="shared" si="23"/>
        <v>5.3589067573268068</v>
      </c>
      <c r="W7" s="17">
        <f t="shared" si="0"/>
        <v>-3.281278849458902E-3</v>
      </c>
      <c r="X7" s="17">
        <f t="shared" si="5"/>
        <v>3.6611403190060328E-3</v>
      </c>
      <c r="Y7" s="17">
        <f t="shared" si="24"/>
        <v>-5.848670843988657E-5</v>
      </c>
      <c r="Z7" s="17">
        <f t="shared" si="25"/>
        <v>4.920457965345122E-3</v>
      </c>
      <c r="AA7" s="17">
        <f t="shared" si="26"/>
        <v>-4.8819672983881901E-3</v>
      </c>
      <c r="AB7" s="17">
        <f t="shared" si="27"/>
        <v>5.359077326236914</v>
      </c>
      <c r="AC7" s="17">
        <f t="shared" si="6"/>
        <v>-3.1818271483768645E-3</v>
      </c>
      <c r="AD7" s="17">
        <f t="shared" si="7"/>
        <v>8.1366121639803168E-3</v>
      </c>
      <c r="AE7" s="17">
        <f t="shared" si="8"/>
        <v>8.0358005260339552E-4</v>
      </c>
      <c r="AF7" s="17">
        <f t="shared" si="9"/>
        <v>6.3108870429335051E-3</v>
      </c>
      <c r="AG7" s="17">
        <f t="shared" si="10"/>
        <v>3.8551168028325652E-3</v>
      </c>
      <c r="AH7" s="17">
        <f t="shared" si="11"/>
        <v>1425.4167068772308</v>
      </c>
      <c r="AI7" s="17">
        <f t="shared" si="12"/>
        <v>2.3855116802832567E-2</v>
      </c>
      <c r="AJ7" s="17">
        <f t="shared" si="13"/>
        <v>390.38496892050193</v>
      </c>
      <c r="AK7" s="17">
        <f t="shared" si="14"/>
        <v>18.669798141562097</v>
      </c>
      <c r="AL7" s="17">
        <f t="shared" si="15"/>
        <v>2.6310887042933506E-2</v>
      </c>
      <c r="AM7" s="17">
        <f t="shared" si="16"/>
        <v>1.0023985524902876</v>
      </c>
      <c r="AN7" s="17">
        <f t="shared" si="17"/>
        <v>3.9624699718696733E-2</v>
      </c>
      <c r="AO7" s="17">
        <f t="shared" si="18"/>
        <v>1.8405525463307412E-2</v>
      </c>
      <c r="AP7" s="17">
        <f t="shared" si="19"/>
        <v>4.4508133632661567E-2</v>
      </c>
    </row>
    <row r="8" spans="1:42" ht="45" x14ac:dyDescent="0.25">
      <c r="A8" s="3" t="s">
        <v>12</v>
      </c>
      <c r="B8" s="4" t="s">
        <v>13</v>
      </c>
      <c r="C8" s="5">
        <v>0.4</v>
      </c>
      <c r="D8" s="11" t="s">
        <v>67</v>
      </c>
      <c r="E8" s="11" t="s">
        <v>68</v>
      </c>
      <c r="F8" s="11">
        <f>+C23-C22</f>
        <v>1.4999999999999999E-2</v>
      </c>
      <c r="G8" s="14" t="s">
        <v>82</v>
      </c>
      <c r="H8" s="14" t="s">
        <v>83</v>
      </c>
      <c r="I8" s="15">
        <v>0.8</v>
      </c>
      <c r="J8" s="17">
        <v>6</v>
      </c>
      <c r="K8">
        <v>-0.18615764929563738</v>
      </c>
      <c r="L8">
        <v>-0.51320739657967351</v>
      </c>
      <c r="M8">
        <v>1.9722119759535417</v>
      </c>
      <c r="N8">
        <v>0.86567297330475412</v>
      </c>
      <c r="O8" s="17">
        <f t="shared" si="1"/>
        <v>-1.8615764929563738E-5</v>
      </c>
      <c r="P8" s="17">
        <f t="shared" si="2"/>
        <v>-5.1320739657967351E-5</v>
      </c>
      <c r="Q8" s="17">
        <f t="shared" si="3"/>
        <v>3.9444239519070834E-3</v>
      </c>
      <c r="R8" s="17">
        <f t="shared" si="4"/>
        <v>1.7313459466095082E-3</v>
      </c>
      <c r="S8" s="17">
        <f t="shared" si="20"/>
        <v>-9.1564382091746663E-5</v>
      </c>
      <c r="T8" s="17">
        <f t="shared" si="21"/>
        <v>4.8554263915139024E-3</v>
      </c>
      <c r="U8" s="17">
        <f t="shared" si="22"/>
        <v>1.9674081796438258E-3</v>
      </c>
      <c r="V8" s="17">
        <f t="shared" si="23"/>
        <v>5.3617159339870373</v>
      </c>
      <c r="W8" s="17">
        <f t="shared" si="0"/>
        <v>-1.5197898447982042E-3</v>
      </c>
      <c r="X8" s="17">
        <f t="shared" si="5"/>
        <v>-3.2790136327397099E-3</v>
      </c>
      <c r="Y8" s="17">
        <f t="shared" si="24"/>
        <v>-7.2948617162182924E-5</v>
      </c>
      <c r="Z8" s="17">
        <f t="shared" si="25"/>
        <v>4.9067471311718697E-3</v>
      </c>
      <c r="AA8" s="17">
        <f t="shared" si="26"/>
        <v>-1.9770157722632576E-3</v>
      </c>
      <c r="AB8" s="17">
        <f t="shared" si="27"/>
        <v>5.3599845880404278</v>
      </c>
      <c r="AC8" s="17">
        <f t="shared" si="6"/>
        <v>-2.6250230795670133E-3</v>
      </c>
      <c r="AD8" s="17">
        <f t="shared" si="7"/>
        <v>3.2950262871054297E-3</v>
      </c>
      <c r="AE8" s="17">
        <f t="shared" si="8"/>
        <v>-4.2058490900471462E-3</v>
      </c>
      <c r="AF8" s="17">
        <f t="shared" si="9"/>
        <v>1.2191742553893216E-3</v>
      </c>
      <c r="AG8" s="17">
        <f t="shared" si="10"/>
        <v>-1.8105857469416873E-3</v>
      </c>
      <c r="AH8" s="17">
        <f t="shared" si="11"/>
        <v>1418.2940380327279</v>
      </c>
      <c r="AI8" s="17">
        <f t="shared" si="12"/>
        <v>1.8189414253058311E-2</v>
      </c>
      <c r="AJ8" s="17">
        <f t="shared" si="13"/>
        <v>384.46169055494454</v>
      </c>
      <c r="AK8" s="17">
        <f t="shared" si="14"/>
        <v>19.903814467719886</v>
      </c>
      <c r="AL8" s="17">
        <f t="shared" si="15"/>
        <v>2.1219174255389321E-2</v>
      </c>
      <c r="AM8" s="17">
        <f t="shared" si="16"/>
        <v>1.0029756349456389</v>
      </c>
      <c r="AN8" s="17">
        <f t="shared" si="17"/>
        <v>2.7210395576212427E-2</v>
      </c>
      <c r="AO8" s="17">
        <f t="shared" si="18"/>
        <v>1.1869191766427794E-2</v>
      </c>
      <c r="AP8" s="17">
        <f t="shared" si="19"/>
        <v>3.2065821967726331E-2</v>
      </c>
    </row>
    <row r="9" spans="1:42" ht="45" x14ac:dyDescent="0.25">
      <c r="A9" s="3" t="s">
        <v>47</v>
      </c>
      <c r="B9" s="4" t="s">
        <v>14</v>
      </c>
      <c r="C9" s="5">
        <v>2</v>
      </c>
      <c r="D9" s="11" t="s">
        <v>34</v>
      </c>
      <c r="E9" s="11" t="s">
        <v>35</v>
      </c>
      <c r="F9" s="11">
        <v>5.0000000000000001E-3</v>
      </c>
      <c r="G9" s="14" t="s">
        <v>84</v>
      </c>
      <c r="H9" s="14" t="s">
        <v>85</v>
      </c>
      <c r="I9" s="15">
        <v>2E-3</v>
      </c>
      <c r="J9" s="17">
        <v>7</v>
      </c>
      <c r="K9">
        <v>2.3756547307129949</v>
      </c>
      <c r="L9">
        <v>-0.65490667111589573</v>
      </c>
      <c r="M9">
        <v>1.6614558262517676</v>
      </c>
      <c r="N9">
        <v>-1.6123976820381358</v>
      </c>
      <c r="O9" s="17">
        <f t="shared" si="1"/>
        <v>2.3756547307129949E-4</v>
      </c>
      <c r="P9" s="17">
        <f t="shared" si="2"/>
        <v>-6.5490667111589573E-5</v>
      </c>
      <c r="Q9" s="17">
        <f t="shared" si="3"/>
        <v>3.3229116525035352E-3</v>
      </c>
      <c r="R9" s="17">
        <f t="shared" si="4"/>
        <v>-3.2247953640762717E-3</v>
      </c>
      <c r="S9" s="17">
        <f t="shared" si="20"/>
        <v>1.6431396739790215E-4</v>
      </c>
      <c r="T9" s="17">
        <f t="shared" si="21"/>
        <v>4.8188504460995327E-3</v>
      </c>
      <c r="U9" s="17">
        <f t="shared" si="22"/>
        <v>5.0935790141829786E-3</v>
      </c>
      <c r="V9" s="17">
        <f t="shared" si="23"/>
        <v>5.3590071340045355</v>
      </c>
      <c r="W9" s="17">
        <f t="shared" si="0"/>
        <v>-2.8194678670503924E-3</v>
      </c>
      <c r="X9" s="17">
        <f t="shared" si="5"/>
        <v>-8.4892983569716321E-3</v>
      </c>
      <c r="Y9" s="17">
        <f t="shared" si="24"/>
        <v>-7.3251505673397341E-5</v>
      </c>
      <c r="Z9" s="17">
        <f t="shared" si="25"/>
        <v>4.8843411132111223E-3</v>
      </c>
      <c r="AA9" s="17">
        <f t="shared" si="26"/>
        <v>1.7706673616794432E-3</v>
      </c>
      <c r="AB9" s="17">
        <f t="shared" si="27"/>
        <v>5.3622319293686118</v>
      </c>
      <c r="AC9" s="17">
        <f t="shared" si="6"/>
        <v>-1.2158318758386732E-3</v>
      </c>
      <c r="AD9" s="17">
        <f t="shared" si="7"/>
        <v>-2.9511122694657389E-3</v>
      </c>
      <c r="AE9" s="17">
        <f t="shared" si="8"/>
        <v>-8.1410254974586052E-3</v>
      </c>
      <c r="AF9" s="17">
        <f t="shared" si="9"/>
        <v>-4.6587961902153684E-3</v>
      </c>
      <c r="AG9" s="17">
        <f t="shared" si="10"/>
        <v>-8.3810360794316432E-3</v>
      </c>
      <c r="AH9" s="17">
        <f t="shared" si="11"/>
        <v>1412.7237679813859</v>
      </c>
      <c r="AI9" s="17">
        <f t="shared" si="12"/>
        <v>1.1618963920568357E-2</v>
      </c>
      <c r="AJ9" s="17">
        <f t="shared" si="13"/>
        <v>379.963515954272</v>
      </c>
      <c r="AK9" s="17">
        <f t="shared" si="14"/>
        <v>20.840934176193336</v>
      </c>
      <c r="AL9" s="17">
        <f t="shared" si="15"/>
        <v>1.5341203809784633E-2</v>
      </c>
      <c r="AM9" s="17">
        <f t="shared" si="16"/>
        <v>1.0036794880503135</v>
      </c>
      <c r="AN9" s="17">
        <f t="shared" si="17"/>
        <v>1.3869423369010168E-2</v>
      </c>
      <c r="AO9" s="17">
        <f t="shared" si="18"/>
        <v>5.038760937471241E-3</v>
      </c>
      <c r="AP9" s="17">
        <f t="shared" si="19"/>
        <v>1.86882738151097E-2</v>
      </c>
    </row>
    <row r="10" spans="1:42" ht="30" x14ac:dyDescent="0.25">
      <c r="A10" s="3" t="s">
        <v>48</v>
      </c>
      <c r="B10" s="4" t="s">
        <v>49</v>
      </c>
      <c r="C10" s="5">
        <v>0.2</v>
      </c>
      <c r="D10" s="11" t="s">
        <v>36</v>
      </c>
      <c r="E10" s="11" t="s">
        <v>37</v>
      </c>
      <c r="F10" s="11">
        <f>+F8+F9</f>
        <v>0.02</v>
      </c>
      <c r="J10" s="17">
        <v>8</v>
      </c>
      <c r="K10">
        <v>0.53894837037660182</v>
      </c>
      <c r="L10">
        <v>0.90219145931769162</v>
      </c>
      <c r="M10">
        <v>1.9189155864296481</v>
      </c>
      <c r="N10">
        <v>-8.4517068899003789E-2</v>
      </c>
      <c r="O10" s="17">
        <f t="shared" si="1"/>
        <v>5.3894837037660182E-5</v>
      </c>
      <c r="P10" s="17">
        <f t="shared" si="2"/>
        <v>9.0219145931769162E-5</v>
      </c>
      <c r="Q10" s="17">
        <f t="shared" si="3"/>
        <v>3.8378311728592962E-3</v>
      </c>
      <c r="R10" s="17">
        <f t="shared" si="4"/>
        <v>-1.6903413779800758E-4</v>
      </c>
      <c r="S10" s="17">
        <f t="shared" si="20"/>
        <v>1.8534601095598191E-4</v>
      </c>
      <c r="T10" s="17">
        <f t="shared" si="21"/>
        <v>4.9452995028113952E-3</v>
      </c>
      <c r="U10" s="17">
        <f t="shared" si="22"/>
        <v>8.4220522856239769E-3</v>
      </c>
      <c r="V10" s="17">
        <f t="shared" si="23"/>
        <v>5.3598958552448117</v>
      </c>
      <c r="W10" s="17">
        <f t="shared" si="0"/>
        <v>-2.4048941087326803E-3</v>
      </c>
      <c r="X10" s="17">
        <f t="shared" si="5"/>
        <v>-1.4036753809373295E-2</v>
      </c>
      <c r="Y10" s="17">
        <f t="shared" si="24"/>
        <v>1.3145117391832173E-4</v>
      </c>
      <c r="Z10" s="17">
        <f t="shared" si="25"/>
        <v>4.855080356879626E-3</v>
      </c>
      <c r="AA10" s="17">
        <f t="shared" si="26"/>
        <v>4.5842211127646807E-3</v>
      </c>
      <c r="AB10" s="17">
        <f t="shared" si="27"/>
        <v>5.3600648893826097</v>
      </c>
      <c r="AC10" s="17">
        <f t="shared" si="6"/>
        <v>-2.2555742936408601E-3</v>
      </c>
      <c r="AD10" s="17">
        <f t="shared" si="7"/>
        <v>-7.6403685212744678E-3</v>
      </c>
      <c r="AE10" s="17">
        <f t="shared" si="8"/>
        <v>-1.1699918739953619E-2</v>
      </c>
      <c r="AF10" s="17">
        <f t="shared" si="9"/>
        <v>-1.1169337568461073E-2</v>
      </c>
      <c r="AG10" s="17">
        <f t="shared" si="10"/>
        <v>-1.4682461869018205E-2</v>
      </c>
      <c r="AH10" s="17">
        <f t="shared" si="11"/>
        <v>1407.7049708887566</v>
      </c>
      <c r="AI10" s="17">
        <f t="shared" si="12"/>
        <v>5.317538130981795E-3</v>
      </c>
      <c r="AJ10" s="17">
        <f t="shared" si="13"/>
        <v>375.62687361657476</v>
      </c>
      <c r="AK10" s="17">
        <f t="shared" si="14"/>
        <v>21.744401329880258</v>
      </c>
      <c r="AL10" s="17">
        <f t="shared" si="15"/>
        <v>8.8306624315389274E-3</v>
      </c>
      <c r="AM10" s="17">
        <f t="shared" si="16"/>
        <v>1.0034945419405379</v>
      </c>
      <c r="AN10" s="17">
        <f t="shared" si="17"/>
        <v>1.9115562219759871E-3</v>
      </c>
      <c r="AO10" s="17">
        <f t="shared" si="18"/>
        <v>-1.4259369911960142E-3</v>
      </c>
      <c r="AP10" s="17">
        <f t="shared" si="19"/>
        <v>6.8568557247873823E-3</v>
      </c>
    </row>
    <row r="11" spans="1:42" ht="75" x14ac:dyDescent="0.25">
      <c r="A11" s="3" t="s">
        <v>51</v>
      </c>
      <c r="B11" s="4" t="s">
        <v>50</v>
      </c>
      <c r="C11" s="5">
        <v>0.4</v>
      </c>
      <c r="D11" s="11" t="s">
        <v>38</v>
      </c>
      <c r="E11" s="11" t="s">
        <v>39</v>
      </c>
      <c r="F11" s="11">
        <v>0.8</v>
      </c>
      <c r="J11" s="17">
        <v>9</v>
      </c>
      <c r="K11">
        <v>-0.52379505177668761</v>
      </c>
      <c r="L11">
        <v>0.67513838075683452</v>
      </c>
      <c r="M11">
        <v>-0.38132384361233562</v>
      </c>
      <c r="N11">
        <v>0.75761136031360365</v>
      </c>
      <c r="O11" s="17">
        <f t="shared" si="1"/>
        <v>-5.2379505177668761E-5</v>
      </c>
      <c r="P11" s="17">
        <f t="shared" si="2"/>
        <v>6.7513838075683452E-5</v>
      </c>
      <c r="Q11" s="17">
        <f t="shared" si="3"/>
        <v>-7.6264768722467124E-4</v>
      </c>
      <c r="R11" s="17">
        <f t="shared" si="4"/>
        <v>1.5152227206272073E-3</v>
      </c>
      <c r="S11" s="17">
        <f t="shared" si="20"/>
        <v>9.589730358711677E-5</v>
      </c>
      <c r="T11" s="17">
        <f t="shared" si="21"/>
        <v>5.0237534403247998E-3</v>
      </c>
      <c r="U11" s="17">
        <f t="shared" si="22"/>
        <v>6.817199369836908E-3</v>
      </c>
      <c r="V11" s="17">
        <f t="shared" si="23"/>
        <v>5.3622910890954589</v>
      </c>
      <c r="W11" s="17">
        <f t="shared" si="0"/>
        <v>-1.1422925886179678E-3</v>
      </c>
      <c r="X11" s="17">
        <f t="shared" si="5"/>
        <v>-1.136199894972818E-2</v>
      </c>
      <c r="Y11" s="17">
        <f t="shared" si="24"/>
        <v>1.4827680876478553E-4</v>
      </c>
      <c r="Z11" s="17">
        <f t="shared" si="25"/>
        <v>4.9562396022491163E-3</v>
      </c>
      <c r="AA11" s="17">
        <f t="shared" si="26"/>
        <v>7.5798470570615792E-3</v>
      </c>
      <c r="AB11" s="17">
        <f t="shared" si="27"/>
        <v>5.3607758663748317</v>
      </c>
      <c r="AC11" s="17">
        <f t="shared" si="6"/>
        <v>-1.9239152869860358E-3</v>
      </c>
      <c r="AD11" s="17">
        <f t="shared" si="7"/>
        <v>-1.2633078428435966E-2</v>
      </c>
      <c r="AE11" s="17">
        <f t="shared" si="8"/>
        <v>-6.8778817336053039E-3</v>
      </c>
      <c r="AF11" s="17">
        <f t="shared" si="9"/>
        <v>-1.6662506786827999E-2</v>
      </c>
      <c r="AG11" s="17">
        <f t="shared" si="10"/>
        <v>-1.5617330437507775E-2</v>
      </c>
      <c r="AH11" s="17">
        <f t="shared" si="11"/>
        <v>1414.5093686967477</v>
      </c>
      <c r="AI11" s="17">
        <f t="shared" si="12"/>
        <v>4.3826695624922252E-3</v>
      </c>
      <c r="AJ11" s="17">
        <f t="shared" si="13"/>
        <v>379.67202064949129</v>
      </c>
      <c r="AK11" s="17">
        <f t="shared" si="14"/>
        <v>20.901662364689315</v>
      </c>
      <c r="AL11" s="17">
        <f t="shared" si="15"/>
        <v>3.3374932131720013E-3</v>
      </c>
      <c r="AM11" s="17">
        <f t="shared" si="16"/>
        <v>0.99895938432532339</v>
      </c>
      <c r="AN11" s="17">
        <f t="shared" si="17"/>
        <v>6.9110499884428023E-3</v>
      </c>
      <c r="AO11" s="17">
        <f t="shared" si="18"/>
        <v>-2.450170434483423E-4</v>
      </c>
      <c r="AP11" s="17">
        <f t="shared" si="19"/>
        <v>1.1934803428767602E-2</v>
      </c>
    </row>
    <row r="12" spans="1:42" ht="60" x14ac:dyDescent="0.25">
      <c r="A12" s="3" t="s">
        <v>15</v>
      </c>
      <c r="B12" s="4" t="s">
        <v>16</v>
      </c>
      <c r="C12" s="5">
        <f>+C11/(C11-C10)</f>
        <v>2</v>
      </c>
      <c r="D12" s="11" t="s">
        <v>40</v>
      </c>
      <c r="E12" s="11" t="s">
        <v>41</v>
      </c>
      <c r="F12" s="11">
        <v>0.4</v>
      </c>
      <c r="J12" s="17">
        <v>10</v>
      </c>
      <c r="K12">
        <v>-1.4441866369452327</v>
      </c>
      <c r="L12">
        <v>-0.84723751569981687</v>
      </c>
      <c r="M12">
        <v>-1.5215709936455823</v>
      </c>
      <c r="N12">
        <v>-0.36287701732362621</v>
      </c>
      <c r="O12" s="17">
        <f t="shared" si="1"/>
        <v>-1.4441866369452327E-4</v>
      </c>
      <c r="P12" s="17">
        <f t="shared" si="2"/>
        <v>-8.4723751569981687E-5</v>
      </c>
      <c r="Q12" s="17">
        <f t="shared" si="3"/>
        <v>-3.0431419872911647E-3</v>
      </c>
      <c r="R12" s="17">
        <f t="shared" si="4"/>
        <v>-7.2575403464725241E-4</v>
      </c>
      <c r="S12" s="17">
        <f t="shared" si="20"/>
        <v>-6.7700820824829851E-5</v>
      </c>
      <c r="T12" s="17">
        <f t="shared" si="21"/>
        <v>4.9342790006898585E-3</v>
      </c>
      <c r="U12" s="17">
        <f t="shared" si="22"/>
        <v>3.0923374455620522E-3</v>
      </c>
      <c r="V12" s="17">
        <f t="shared" si="23"/>
        <v>5.3619662994207022</v>
      </c>
      <c r="W12" s="17">
        <f t="shared" si="0"/>
        <v>-1.4346129782511219E-3</v>
      </c>
      <c r="X12" s="17">
        <f t="shared" si="5"/>
        <v>-5.1538957426034209E-3</v>
      </c>
      <c r="Y12" s="17">
        <f t="shared" si="24"/>
        <v>7.6717842869693424E-5</v>
      </c>
      <c r="Z12" s="17">
        <f t="shared" si="25"/>
        <v>5.0190027522598402E-3</v>
      </c>
      <c r="AA12" s="17">
        <f t="shared" si="26"/>
        <v>6.1354794328532169E-3</v>
      </c>
      <c r="AB12" s="17">
        <f t="shared" si="27"/>
        <v>5.3626920534553495</v>
      </c>
      <c r="AC12" s="17">
        <f t="shared" si="6"/>
        <v>-9.1383407089426526E-4</v>
      </c>
      <c r="AD12" s="17">
        <f t="shared" si="7"/>
        <v>-1.0225799054755362E-2</v>
      </c>
      <c r="AE12" s="17">
        <f t="shared" si="8"/>
        <v>-1.7754869186113861E-3</v>
      </c>
      <c r="AF12" s="17">
        <f t="shared" si="9"/>
        <v>-1.2843932968108856E-2</v>
      </c>
      <c r="AG12" s="17">
        <f t="shared" si="10"/>
        <v>-1.0353267603422513E-2</v>
      </c>
      <c r="AH12" s="17">
        <f t="shared" si="11"/>
        <v>1421.7451982966763</v>
      </c>
      <c r="AI12" s="17">
        <f t="shared" si="12"/>
        <v>9.6467323965774877E-3</v>
      </c>
      <c r="AJ12" s="17">
        <f t="shared" si="13"/>
        <v>385.29908276032876</v>
      </c>
      <c r="AK12" s="17">
        <f t="shared" si="14"/>
        <v>19.729357758264843</v>
      </c>
      <c r="AL12" s="17">
        <f t="shared" si="15"/>
        <v>7.1560670318911446E-3</v>
      </c>
      <c r="AM12" s="17">
        <f t="shared" si="16"/>
        <v>0.99753313185219317</v>
      </c>
      <c r="AN12" s="17">
        <f t="shared" si="17"/>
        <v>1.9447910237482834E-2</v>
      </c>
      <c r="AO12" s="17">
        <f t="shared" si="18"/>
        <v>6.007191149817433E-3</v>
      </c>
      <c r="AP12" s="17">
        <f t="shared" si="19"/>
        <v>2.4382189238172692E-2</v>
      </c>
    </row>
    <row r="13" spans="1:42" x14ac:dyDescent="0.25">
      <c r="A13" s="3" t="s">
        <v>17</v>
      </c>
      <c r="B13" s="4" t="s">
        <v>18</v>
      </c>
      <c r="C13" s="5">
        <f>+C9/(C9-1)</f>
        <v>2</v>
      </c>
      <c r="J13" s="17">
        <v>11</v>
      </c>
      <c r="K13">
        <v>-3.2479192668688484E-2</v>
      </c>
      <c r="L13">
        <v>2.8117028705310076E-2</v>
      </c>
      <c r="M13">
        <v>-0.32271600503008813</v>
      </c>
      <c r="N13">
        <v>2.1945015760138631</v>
      </c>
      <c r="O13" s="17">
        <f t="shared" si="1"/>
        <v>-3.2479192668688484E-6</v>
      </c>
      <c r="P13" s="17">
        <f t="shared" si="2"/>
        <v>2.8117028705310076E-6</v>
      </c>
      <c r="Q13" s="17">
        <f t="shared" si="3"/>
        <v>-6.4543201006017625E-4</v>
      </c>
      <c r="R13" s="17">
        <f t="shared" si="4"/>
        <v>4.3890031520277262E-3</v>
      </c>
      <c r="S13" s="17">
        <f t="shared" si="20"/>
        <v>-5.7408575926732733E-5</v>
      </c>
      <c r="T13" s="17">
        <f t="shared" si="21"/>
        <v>4.950234903422418E-3</v>
      </c>
      <c r="U13" s="17">
        <f t="shared" si="22"/>
        <v>2.1376716909456707E-3</v>
      </c>
      <c r="V13" s="17">
        <f t="shared" si="23"/>
        <v>5.3668212248675715</v>
      </c>
      <c r="W13" s="17">
        <f t="shared" si="0"/>
        <v>1.5428927651541236E-3</v>
      </c>
      <c r="X13" s="17">
        <f t="shared" si="5"/>
        <v>-3.5627861515761181E-3</v>
      </c>
      <c r="Y13" s="17">
        <f t="shared" si="24"/>
        <v>-5.4160656659863885E-5</v>
      </c>
      <c r="Z13" s="17">
        <f t="shared" si="25"/>
        <v>4.947423200551887E-3</v>
      </c>
      <c r="AA13" s="17">
        <f t="shared" si="26"/>
        <v>2.783103701005847E-3</v>
      </c>
      <c r="AB13" s="17">
        <f t="shared" si="27"/>
        <v>5.3624322217155438</v>
      </c>
      <c r="AC13" s="17">
        <f t="shared" si="6"/>
        <v>-1.1476903826010069E-3</v>
      </c>
      <c r="AD13" s="17">
        <f t="shared" si="7"/>
        <v>-4.6385061683430788E-3</v>
      </c>
      <c r="AE13" s="17">
        <f t="shared" si="8"/>
        <v>-1.1611631264917962E-3</v>
      </c>
      <c r="AF13" s="17">
        <f t="shared" si="9"/>
        <v>-6.5592809123345992E-3</v>
      </c>
      <c r="AG13" s="17">
        <f t="shared" si="10"/>
        <v>-4.7382394504961751E-3</v>
      </c>
      <c r="AH13" s="17">
        <f t="shared" si="11"/>
        <v>1422.6188785321226</v>
      </c>
      <c r="AI13" s="17">
        <f t="shared" si="12"/>
        <v>1.5261760549503825E-2</v>
      </c>
      <c r="AJ13" s="17">
        <f t="shared" si="13"/>
        <v>386.30795166142678</v>
      </c>
      <c r="AK13" s="17">
        <f t="shared" si="14"/>
        <v>19.519176737202752</v>
      </c>
      <c r="AL13" s="17">
        <f t="shared" si="15"/>
        <v>1.3440719087665401E-2</v>
      </c>
      <c r="AM13" s="17">
        <f t="shared" si="16"/>
        <v>0.99820633305360296</v>
      </c>
      <c r="AN13" s="17">
        <f t="shared" si="17"/>
        <v>2.8238331941974389E-2</v>
      </c>
      <c r="AO13" s="17">
        <f t="shared" si="18"/>
        <v>1.0744943189006342E-2</v>
      </c>
      <c r="AP13" s="17">
        <f t="shared" si="19"/>
        <v>3.3188566845396811E-2</v>
      </c>
    </row>
    <row r="14" spans="1:42" ht="30" x14ac:dyDescent="0.25">
      <c r="A14" s="6" t="s">
        <v>19</v>
      </c>
      <c r="B14" s="4" t="s">
        <v>20</v>
      </c>
      <c r="C14" s="7">
        <f>+(C5/(1-C5))^(-1)</f>
        <v>1.4999999999999998</v>
      </c>
      <c r="J14" s="17">
        <v>12</v>
      </c>
      <c r="K14">
        <v>-1.7424827092327178</v>
      </c>
      <c r="L14">
        <v>-0.73647697718115523</v>
      </c>
      <c r="M14">
        <v>-2.5775807444006205</v>
      </c>
      <c r="N14">
        <v>1.4476700016530231</v>
      </c>
      <c r="O14" s="17">
        <f t="shared" si="1"/>
        <v>-1.7424827092327178E-4</v>
      </c>
      <c r="P14" s="17">
        <f t="shared" si="2"/>
        <v>-7.3647697718115523E-5</v>
      </c>
      <c r="Q14" s="17">
        <f t="shared" si="3"/>
        <v>-5.1551614888012409E-3</v>
      </c>
      <c r="R14" s="17">
        <f t="shared" si="4"/>
        <v>2.8953400033060461E-3</v>
      </c>
      <c r="S14" s="17">
        <f t="shared" si="20"/>
        <v>-2.2017513166465796E-4</v>
      </c>
      <c r="T14" s="17">
        <f t="shared" si="21"/>
        <v>4.8865402250198187E-3</v>
      </c>
      <c r="U14" s="17">
        <f t="shared" si="22"/>
        <v>-3.2312569669501372E-3</v>
      </c>
      <c r="V14" s="17">
        <f t="shared" si="23"/>
        <v>5.3692115020763449</v>
      </c>
      <c r="W14" s="17">
        <f t="shared" si="0"/>
        <v>2.8884856287964725E-3</v>
      </c>
      <c r="X14" s="17">
        <f t="shared" si="5"/>
        <v>5.3854282782502287E-3</v>
      </c>
      <c r="Y14" s="17">
        <f t="shared" si="24"/>
        <v>-4.5926860741386187E-5</v>
      </c>
      <c r="Z14" s="17">
        <f t="shared" si="25"/>
        <v>4.9601879227379343E-3</v>
      </c>
      <c r="AA14" s="17">
        <f t="shared" si="26"/>
        <v>1.9239045218511037E-3</v>
      </c>
      <c r="AB14" s="17">
        <f t="shared" si="27"/>
        <v>5.3663161620730389</v>
      </c>
      <c r="AC14" s="17">
        <f t="shared" si="6"/>
        <v>1.2343142121229716E-3</v>
      </c>
      <c r="AD14" s="17">
        <f t="shared" si="7"/>
        <v>-3.2065075364185063E-3</v>
      </c>
      <c r="AE14" s="17">
        <f t="shared" si="8"/>
        <v>7.1835459907679559E-3</v>
      </c>
      <c r="AF14" s="17">
        <f t="shared" si="9"/>
        <v>-2.5066112470319528E-3</v>
      </c>
      <c r="AG14" s="17">
        <f t="shared" si="10"/>
        <v>2.8832794608697511E-3</v>
      </c>
      <c r="AH14" s="17">
        <f t="shared" si="11"/>
        <v>1434.5398887638548</v>
      </c>
      <c r="AI14" s="17">
        <f t="shared" si="12"/>
        <v>2.2883279460869752E-2</v>
      </c>
      <c r="AJ14" s="17">
        <f t="shared" si="13"/>
        <v>395.23910725396212</v>
      </c>
      <c r="AK14" s="17">
        <f t="shared" si="14"/>
        <v>17.658519322091227</v>
      </c>
      <c r="AL14" s="17">
        <f t="shared" si="15"/>
        <v>1.7493388752968048E-2</v>
      </c>
      <c r="AM14" s="17">
        <f t="shared" si="16"/>
        <v>0.99473068842151513</v>
      </c>
      <c r="AN14" s="17">
        <f t="shared" si="17"/>
        <v>4.8145530160203232E-2</v>
      </c>
      <c r="AO14" s="17">
        <f t="shared" si="18"/>
        <v>2.0180041965002983E-2</v>
      </c>
      <c r="AP14" s="17">
        <f t="shared" si="19"/>
        <v>5.3032070385223049E-2</v>
      </c>
    </row>
    <row r="15" spans="1:42" ht="30" x14ac:dyDescent="0.25">
      <c r="A15" s="6" t="s">
        <v>21</v>
      </c>
      <c r="B15" s="4" t="s">
        <v>53</v>
      </c>
      <c r="C15" s="7">
        <v>0.7</v>
      </c>
      <c r="J15" s="17">
        <v>13</v>
      </c>
      <c r="K15">
        <v>-1.2797636372852139</v>
      </c>
      <c r="L15">
        <v>-0.65357994571968447</v>
      </c>
      <c r="M15">
        <v>0.75771367846755311</v>
      </c>
      <c r="N15">
        <v>0.46671175368828699</v>
      </c>
      <c r="O15" s="17">
        <f t="shared" si="1"/>
        <v>-1.2797636372852139E-4</v>
      </c>
      <c r="P15" s="17">
        <f t="shared" si="2"/>
        <v>-6.5357994571968447E-5</v>
      </c>
      <c r="Q15" s="17">
        <f t="shared" si="3"/>
        <v>1.5154273569351062E-3</v>
      </c>
      <c r="R15" s="17">
        <f t="shared" si="4"/>
        <v>9.3342350737657398E-4</v>
      </c>
      <c r="S15" s="17">
        <f t="shared" si="20"/>
        <v>-3.0411646906024778E-4</v>
      </c>
      <c r="T15" s="17">
        <f t="shared" si="21"/>
        <v>4.8438741854438866E-3</v>
      </c>
      <c r="U15" s="17">
        <f t="shared" si="22"/>
        <v>-1.3927039133200172E-3</v>
      </c>
      <c r="V15" s="17">
        <f t="shared" si="23"/>
        <v>5.3691618073474352</v>
      </c>
      <c r="W15" s="17">
        <f t="shared" si="0"/>
        <v>2.8063414682577407E-3</v>
      </c>
      <c r="X15" s="17">
        <f t="shared" si="5"/>
        <v>2.3211731888666954E-3</v>
      </c>
      <c r="Y15" s="17">
        <f t="shared" si="24"/>
        <v>-1.7614010533172639E-4</v>
      </c>
      <c r="Z15" s="17">
        <f t="shared" si="25"/>
        <v>4.909232180015855E-3</v>
      </c>
      <c r="AA15" s="17">
        <f t="shared" si="26"/>
        <v>-2.9081312702551234E-3</v>
      </c>
      <c r="AB15" s="17">
        <f t="shared" si="27"/>
        <v>5.3682283838400586</v>
      </c>
      <c r="AC15" s="17">
        <f t="shared" si="6"/>
        <v>2.3107885030375051E-3</v>
      </c>
      <c r="AD15" s="17">
        <f t="shared" si="7"/>
        <v>4.8468854504252062E-3</v>
      </c>
      <c r="AE15" s="17">
        <f t="shared" si="8"/>
        <v>7.9326068798353229E-4</v>
      </c>
      <c r="AF15" s="17">
        <f t="shared" si="9"/>
        <v>7.9654881952002463E-3</v>
      </c>
      <c r="AG15" s="17">
        <f t="shared" si="10"/>
        <v>6.8342060383088489E-3</v>
      </c>
      <c r="AH15" s="17">
        <f t="shared" si="11"/>
        <v>1425.4019975583928</v>
      </c>
      <c r="AI15" s="17">
        <f t="shared" si="12"/>
        <v>2.6834206038308848E-2</v>
      </c>
      <c r="AJ15" s="17">
        <f t="shared" si="13"/>
        <v>389.8555110483851</v>
      </c>
      <c r="AK15" s="17">
        <f t="shared" si="14"/>
        <v>18.780101864919772</v>
      </c>
      <c r="AL15" s="17">
        <f t="shared" si="15"/>
        <v>2.7965488195200248E-2</v>
      </c>
      <c r="AM15" s="17">
        <f t="shared" si="16"/>
        <v>1.0011017184178701</v>
      </c>
      <c r="AN15" s="17">
        <f t="shared" si="17"/>
        <v>4.5466974128757047E-2</v>
      </c>
      <c r="AO15" s="17">
        <f t="shared" si="18"/>
        <v>2.0784669105840495E-2</v>
      </c>
      <c r="AP15" s="17">
        <f t="shared" si="19"/>
        <v>5.0310848314200934E-2</v>
      </c>
    </row>
    <row r="16" spans="1:42" ht="30" x14ac:dyDescent="0.25">
      <c r="A16" s="6" t="s">
        <v>22</v>
      </c>
      <c r="B16" s="4" t="s">
        <v>23</v>
      </c>
      <c r="C16" s="7">
        <v>0.1</v>
      </c>
      <c r="J16" s="17">
        <v>14</v>
      </c>
      <c r="K16">
        <v>0.87460875874967314</v>
      </c>
      <c r="L16">
        <v>0.59574176702881232</v>
      </c>
      <c r="M16">
        <v>-1.3718499758397229</v>
      </c>
      <c r="N16">
        <v>-1.1157385415572207</v>
      </c>
      <c r="O16" s="17">
        <f t="shared" si="1"/>
        <v>8.7460875874967314E-5</v>
      </c>
      <c r="P16" s="17">
        <f t="shared" si="2"/>
        <v>5.9574176702881232E-5</v>
      </c>
      <c r="Q16" s="17">
        <f t="shared" si="3"/>
        <v>-2.7436999516794458E-3</v>
      </c>
      <c r="R16" s="17">
        <f t="shared" si="4"/>
        <v>-2.2314770831144415E-3</v>
      </c>
      <c r="S16" s="17">
        <f t="shared" si="20"/>
        <v>-1.5583229937323091E-4</v>
      </c>
      <c r="T16" s="17">
        <f t="shared" si="21"/>
        <v>4.9346735250579907E-3</v>
      </c>
      <c r="U16" s="17">
        <f t="shared" si="22"/>
        <v>-3.9971334736674611E-3</v>
      </c>
      <c r="V16" s="17">
        <f t="shared" si="23"/>
        <v>5.3659571509738164</v>
      </c>
      <c r="W16" s="17">
        <f t="shared" si="0"/>
        <v>9.0812186632914331E-4</v>
      </c>
      <c r="X16" s="17">
        <f t="shared" si="5"/>
        <v>6.6618891227791018E-3</v>
      </c>
      <c r="Y16" s="17">
        <f t="shared" si="24"/>
        <v>-2.4329317524819823E-4</v>
      </c>
      <c r="Z16" s="17">
        <f t="shared" si="25"/>
        <v>4.8750993483551094E-3</v>
      </c>
      <c r="AA16" s="17">
        <f t="shared" si="26"/>
        <v>-1.2534335219880155E-3</v>
      </c>
      <c r="AB16" s="17">
        <f t="shared" si="27"/>
        <v>5.3681886280569309</v>
      </c>
      <c r="AC16" s="17">
        <f t="shared" si="6"/>
        <v>2.24507317460652E-3</v>
      </c>
      <c r="AD16" s="17">
        <f t="shared" si="7"/>
        <v>2.0890558699800258E-3</v>
      </c>
      <c r="AE16" s="17">
        <f t="shared" si="8"/>
        <v>5.6714196674901339E-3</v>
      </c>
      <c r="AF16" s="17">
        <f t="shared" si="9"/>
        <v>4.6823050229165501E-3</v>
      </c>
      <c r="AG16" s="17">
        <f t="shared" si="10"/>
        <v>6.5275454013726478E-3</v>
      </c>
      <c r="AH16" s="17">
        <f t="shared" si="11"/>
        <v>1432.3723224663074</v>
      </c>
      <c r="AI16" s="17">
        <f t="shared" si="12"/>
        <v>2.652754540137265E-2</v>
      </c>
      <c r="AJ16" s="17">
        <f t="shared" si="13"/>
        <v>394.74783430876994</v>
      </c>
      <c r="AK16" s="17">
        <f t="shared" si="14"/>
        <v>17.760867852339597</v>
      </c>
      <c r="AL16" s="17">
        <f t="shared" si="15"/>
        <v>2.4682305022916552E-2</v>
      </c>
      <c r="AM16" s="17">
        <f t="shared" si="16"/>
        <v>0.99820244436038541</v>
      </c>
      <c r="AN16" s="17">
        <f t="shared" si="17"/>
        <v>5.0212085260075874E-2</v>
      </c>
      <c r="AO16" s="17">
        <f t="shared" si="18"/>
        <v>2.2490604188094173E-2</v>
      </c>
      <c r="AP16" s="17">
        <f t="shared" si="19"/>
        <v>5.5146758785133865E-2</v>
      </c>
    </row>
    <row r="17" spans="1:42" x14ac:dyDescent="0.25">
      <c r="A17" s="6" t="s">
        <v>24</v>
      </c>
      <c r="B17" s="4" t="s">
        <v>25</v>
      </c>
      <c r="C17" s="7">
        <v>0.15</v>
      </c>
      <c r="J17" s="17">
        <v>15</v>
      </c>
      <c r="K17">
        <v>0.69399447966134176</v>
      </c>
      <c r="L17">
        <v>0.322636424243683</v>
      </c>
      <c r="M17">
        <v>-0.93983771876082756</v>
      </c>
      <c r="N17">
        <v>-0.24094788386719301</v>
      </c>
      <c r="O17" s="17">
        <f t="shared" si="1"/>
        <v>6.9399447966134176E-5</v>
      </c>
      <c r="P17" s="17">
        <f t="shared" si="2"/>
        <v>3.22636424243683E-5</v>
      </c>
      <c r="Q17" s="17">
        <f t="shared" si="3"/>
        <v>-1.8796754375216551E-3</v>
      </c>
      <c r="R17" s="17">
        <f t="shared" si="4"/>
        <v>-4.8189576773438603E-4</v>
      </c>
      <c r="S17" s="17">
        <f t="shared" si="20"/>
        <v>-5.5266391532450554E-5</v>
      </c>
      <c r="T17" s="17">
        <f t="shared" si="21"/>
        <v>4.9800024624707612E-3</v>
      </c>
      <c r="U17" s="17">
        <f t="shared" si="22"/>
        <v>-5.4770955638223703E-3</v>
      </c>
      <c r="V17" s="17">
        <f t="shared" si="23"/>
        <v>5.3651430071903015</v>
      </c>
      <c r="W17" s="17">
        <f t="shared" si="0"/>
        <v>4.7666985179348073E-4</v>
      </c>
      <c r="X17" s="17">
        <f t="shared" si="5"/>
        <v>9.1284926063706171E-3</v>
      </c>
      <c r="Y17" s="17">
        <f t="shared" si="24"/>
        <v>-1.2466583949858473E-4</v>
      </c>
      <c r="Z17" s="17">
        <f t="shared" si="25"/>
        <v>4.9477388200463929E-3</v>
      </c>
      <c r="AA17" s="17">
        <f t="shared" si="26"/>
        <v>-3.5974201263007152E-3</v>
      </c>
      <c r="AB17" s="17">
        <f t="shared" si="27"/>
        <v>5.3656249029580358</v>
      </c>
      <c r="AC17" s="17">
        <f t="shared" si="6"/>
        <v>7.2649749306364178E-4</v>
      </c>
      <c r="AD17" s="17">
        <f t="shared" si="7"/>
        <v>5.9957002105011925E-3</v>
      </c>
      <c r="AE17" s="17">
        <f t="shared" si="8"/>
        <v>7.1333838362196431E-3</v>
      </c>
      <c r="AF17" s="17">
        <f t="shared" si="9"/>
        <v>7.7214810719816998E-3</v>
      </c>
      <c r="AG17" s="17">
        <f t="shared" si="10"/>
        <v>9.2930642199405469E-3</v>
      </c>
      <c r="AH17" s="17">
        <f t="shared" si="11"/>
        <v>1434.4679309570436</v>
      </c>
      <c r="AI17" s="17">
        <f t="shared" si="12"/>
        <v>2.9293064219940546E-2</v>
      </c>
      <c r="AJ17" s="17">
        <f t="shared" si="13"/>
        <v>396.68811893238455</v>
      </c>
      <c r="AK17" s="17">
        <f t="shared" si="14"/>
        <v>17.356641889086553</v>
      </c>
      <c r="AL17" s="17">
        <f t="shared" si="15"/>
        <v>2.7721481071981701E-2</v>
      </c>
      <c r="AM17" s="17">
        <f t="shared" si="16"/>
        <v>0.9984731431672963</v>
      </c>
      <c r="AN17" s="17">
        <f t="shared" si="17"/>
        <v>5.5254058028563903E-2</v>
      </c>
      <c r="AO17" s="17">
        <f t="shared" si="18"/>
        <v>2.5287804910440297E-2</v>
      </c>
      <c r="AP17" s="17">
        <f t="shared" si="19"/>
        <v>6.0234060491034663E-2</v>
      </c>
    </row>
    <row r="18" spans="1:42" x14ac:dyDescent="0.25">
      <c r="A18" s="6" t="s">
        <v>26</v>
      </c>
      <c r="B18" s="4" t="s">
        <v>27</v>
      </c>
      <c r="C18" s="7">
        <f>1/(1-(1-C17)*C15-C16)</f>
        <v>3.2786885245901636</v>
      </c>
      <c r="J18" s="17">
        <v>16</v>
      </c>
      <c r="K18">
        <v>0.13153567124390975</v>
      </c>
      <c r="L18">
        <v>0.55779764807084575</v>
      </c>
      <c r="M18">
        <v>0.1387149950460298</v>
      </c>
      <c r="N18">
        <v>-0.91096126197953708</v>
      </c>
      <c r="O18" s="17">
        <f t="shared" si="1"/>
        <v>1.3153567124390975E-5</v>
      </c>
      <c r="P18" s="17">
        <f t="shared" si="2"/>
        <v>5.5779764807084575E-5</v>
      </c>
      <c r="Q18" s="17">
        <f t="shared" si="3"/>
        <v>2.774299900920596E-4</v>
      </c>
      <c r="R18" s="17">
        <f t="shared" si="4"/>
        <v>-1.8219225239590742E-3</v>
      </c>
      <c r="S18" s="17">
        <f t="shared" si="20"/>
        <v>-3.1059546101569471E-5</v>
      </c>
      <c r="T18" s="17">
        <f t="shared" si="21"/>
        <v>5.0397817347836941E-3</v>
      </c>
      <c r="U18" s="17">
        <f t="shared" si="22"/>
        <v>-4.651956017348074E-3</v>
      </c>
      <c r="V18" s="17">
        <f t="shared" si="23"/>
        <v>5.3631516654072637</v>
      </c>
      <c r="W18" s="17">
        <f t="shared" si="0"/>
        <v>-7.9198120416834128E-4</v>
      </c>
      <c r="X18" s="17">
        <f t="shared" si="5"/>
        <v>7.7532600289134572E-3</v>
      </c>
      <c r="Y18" s="17">
        <f t="shared" si="24"/>
        <v>-4.4213113225960446E-5</v>
      </c>
      <c r="Z18" s="17">
        <f t="shared" si="25"/>
        <v>4.9840019699766095E-3</v>
      </c>
      <c r="AA18" s="17">
        <f t="shared" si="26"/>
        <v>-4.9293860074401336E-3</v>
      </c>
      <c r="AB18" s="17">
        <f t="shared" si="27"/>
        <v>5.3649735879312228</v>
      </c>
      <c r="AC18" s="17">
        <f t="shared" si="6"/>
        <v>3.8133588143445636E-4</v>
      </c>
      <c r="AD18" s="17">
        <f t="shared" si="7"/>
        <v>8.2156433457335563E-3</v>
      </c>
      <c r="AE18" s="17">
        <f t="shared" si="8"/>
        <v>4.6418356227957676E-3</v>
      </c>
      <c r="AF18" s="17">
        <f t="shared" si="9"/>
        <v>9.966253118123606E-3</v>
      </c>
      <c r="AG18" s="17">
        <f t="shared" si="10"/>
        <v>9.1757465234037997E-3</v>
      </c>
      <c r="AH18" s="17">
        <f t="shared" si="11"/>
        <v>1430.8983337048971</v>
      </c>
      <c r="AI18" s="17">
        <f t="shared" si="12"/>
        <v>2.9175746523403802E-2</v>
      </c>
      <c r="AJ18" s="17">
        <f t="shared" si="13"/>
        <v>394.50135080904238</v>
      </c>
      <c r="AK18" s="17">
        <f t="shared" si="14"/>
        <v>17.812218581449503</v>
      </c>
      <c r="AL18" s="17">
        <f t="shared" si="15"/>
        <v>2.9966253118123606E-2</v>
      </c>
      <c r="AM18" s="17">
        <f t="shared" si="16"/>
        <v>1.0007680967972576</v>
      </c>
      <c r="AN18" s="17">
        <f t="shared" si="17"/>
        <v>5.1704669534866132E-2</v>
      </c>
      <c r="AO18" s="17">
        <f t="shared" si="18"/>
        <v>2.4197331467841348E-2</v>
      </c>
      <c r="AP18" s="17">
        <f t="shared" si="19"/>
        <v>5.6744451269649825E-2</v>
      </c>
    </row>
    <row r="19" spans="1:42" ht="30" x14ac:dyDescent="0.25">
      <c r="A19" s="6" t="s">
        <v>28</v>
      </c>
      <c r="B19" s="4" t="s">
        <v>29</v>
      </c>
      <c r="C19" s="7">
        <v>0.15</v>
      </c>
      <c r="J19" s="17">
        <v>17</v>
      </c>
      <c r="K19">
        <v>1.8848459149012342</v>
      </c>
      <c r="L19">
        <v>0.4871981218457222</v>
      </c>
      <c r="M19">
        <v>7.2238890425069258E-2</v>
      </c>
      <c r="N19">
        <v>0.82984115579165518</v>
      </c>
      <c r="O19" s="17">
        <f t="shared" si="1"/>
        <v>1.8848459149012342E-4</v>
      </c>
      <c r="P19" s="17">
        <f t="shared" si="2"/>
        <v>4.871981218457222E-5</v>
      </c>
      <c r="Q19" s="17">
        <f t="shared" si="3"/>
        <v>1.4447778085013852E-4</v>
      </c>
      <c r="R19" s="17">
        <f t="shared" si="4"/>
        <v>1.6596823115833104E-3</v>
      </c>
      <c r="S19" s="17">
        <f t="shared" si="20"/>
        <v>1.6363695460886785E-4</v>
      </c>
      <c r="T19" s="17">
        <f t="shared" si="21"/>
        <v>5.0805452000115279E-3</v>
      </c>
      <c r="U19" s="17">
        <f t="shared" si="22"/>
        <v>-4.0422826347631278E-3</v>
      </c>
      <c r="V19" s="17">
        <f t="shared" si="23"/>
        <v>5.365040196816377</v>
      </c>
      <c r="W19" s="17">
        <f t="shared" si="0"/>
        <v>5.6141751382011973E-4</v>
      </c>
      <c r="X19" s="17">
        <f t="shared" si="5"/>
        <v>6.7371377246052133E-3</v>
      </c>
      <c r="Y19" s="17">
        <f t="shared" si="24"/>
        <v>-2.484763688125558E-5</v>
      </c>
      <c r="Z19" s="17">
        <f t="shared" si="25"/>
        <v>5.0318253878269556E-3</v>
      </c>
      <c r="AA19" s="17">
        <f t="shared" si="26"/>
        <v>-4.1867604156132663E-3</v>
      </c>
      <c r="AB19" s="17">
        <f t="shared" si="27"/>
        <v>5.3633805145047937</v>
      </c>
      <c r="AC19" s="17">
        <f t="shared" si="6"/>
        <v>-6.3358496333434597E-4</v>
      </c>
      <c r="AD19" s="17">
        <f t="shared" si="7"/>
        <v>6.9779340260221106E-3</v>
      </c>
      <c r="AE19" s="17">
        <f t="shared" si="8"/>
        <v>4.7726785216859642E-3</v>
      </c>
      <c r="AF19" s="17">
        <f t="shared" si="9"/>
        <v>7.5073380670247838E-3</v>
      </c>
      <c r="AG19" s="17">
        <f t="shared" si="10"/>
        <v>7.9292181249485151E-3</v>
      </c>
      <c r="AH19" s="17">
        <f t="shared" si="11"/>
        <v>1431.0855688398233</v>
      </c>
      <c r="AI19" s="17">
        <f t="shared" si="12"/>
        <v>2.7929218124948516E-2</v>
      </c>
      <c r="AJ19" s="17">
        <f t="shared" si="13"/>
        <v>394.18664428060117</v>
      </c>
      <c r="AK19" s="17">
        <f t="shared" si="14"/>
        <v>17.877782441541424</v>
      </c>
      <c r="AL19" s="17">
        <f t="shared" si="15"/>
        <v>2.7507338067024784E-2</v>
      </c>
      <c r="AM19" s="17">
        <f t="shared" si="16"/>
        <v>0.99958958257972941</v>
      </c>
      <c r="AN19" s="17">
        <f t="shared" si="17"/>
        <v>5.07755745305251E-2</v>
      </c>
      <c r="AO19" s="17">
        <f t="shared" si="18"/>
        <v>2.32524459086332E-2</v>
      </c>
      <c r="AP19" s="17">
        <f t="shared" si="19"/>
        <v>5.5856119730536627E-2</v>
      </c>
    </row>
    <row r="20" spans="1:42" ht="45" x14ac:dyDescent="0.25">
      <c r="A20" s="6" t="s">
        <v>30</v>
      </c>
      <c r="B20" s="4" t="s">
        <v>31</v>
      </c>
      <c r="C20" s="7">
        <f>+C18*C19</f>
        <v>0.49180327868852453</v>
      </c>
      <c r="J20" s="17">
        <v>18</v>
      </c>
      <c r="K20">
        <v>0.86200770965660922</v>
      </c>
      <c r="L20">
        <v>-0.63653146753495093</v>
      </c>
      <c r="M20">
        <v>-0.92319169198162854</v>
      </c>
      <c r="N20">
        <v>1.1111887943116017</v>
      </c>
      <c r="O20" s="17">
        <f t="shared" si="1"/>
        <v>8.6200770965660922E-5</v>
      </c>
      <c r="P20" s="17">
        <f t="shared" si="2"/>
        <v>-6.3653146753495093E-5</v>
      </c>
      <c r="Q20" s="17">
        <f t="shared" si="3"/>
        <v>-1.8463833839632571E-3</v>
      </c>
      <c r="R20" s="17">
        <f t="shared" si="4"/>
        <v>2.2223775886232033E-3</v>
      </c>
      <c r="S20" s="17">
        <f t="shared" si="20"/>
        <v>2.171103346527552E-4</v>
      </c>
      <c r="T20" s="17">
        <f t="shared" si="21"/>
        <v>5.0007830132557272E-3</v>
      </c>
      <c r="U20" s="17">
        <f t="shared" si="22"/>
        <v>-5.4844377552500725E-3</v>
      </c>
      <c r="V20" s="17">
        <f t="shared" si="23"/>
        <v>5.3671137172207075</v>
      </c>
      <c r="W20" s="17">
        <f t="shared" si="0"/>
        <v>2.0026671389163538E-3</v>
      </c>
      <c r="X20" s="17">
        <f t="shared" si="5"/>
        <v>9.1407295920834554E-3</v>
      </c>
      <c r="Y20" s="17">
        <f t="shared" si="24"/>
        <v>1.3090956368709428E-4</v>
      </c>
      <c r="Z20" s="17">
        <f t="shared" si="25"/>
        <v>5.0644361600092223E-3</v>
      </c>
      <c r="AA20" s="17">
        <f t="shared" si="26"/>
        <v>-3.638054371286815E-3</v>
      </c>
      <c r="AB20" s="17">
        <f t="shared" si="27"/>
        <v>5.3648913396320843</v>
      </c>
      <c r="AC20" s="17">
        <f t="shared" si="6"/>
        <v>4.4913401105642348E-4</v>
      </c>
      <c r="AD20" s="17">
        <f t="shared" si="7"/>
        <v>6.0634239521446922E-3</v>
      </c>
      <c r="AE20" s="17">
        <f t="shared" si="8"/>
        <v>7.6765037407085061E-3</v>
      </c>
      <c r="AF20" s="17">
        <f t="shared" si="9"/>
        <v>7.5231286218918978E-3</v>
      </c>
      <c r="AG20" s="17">
        <f t="shared" si="10"/>
        <v>9.8971546408711999E-3</v>
      </c>
      <c r="AH20" s="17">
        <f t="shared" si="11"/>
        <v>1435.2472306501279</v>
      </c>
      <c r="AI20" s="17">
        <f t="shared" si="12"/>
        <v>2.9897154640871199E-2</v>
      </c>
      <c r="AJ20" s="17">
        <f t="shared" si="13"/>
        <v>397.05222221668129</v>
      </c>
      <c r="AK20" s="17">
        <f t="shared" si="14"/>
        <v>17.280787038191399</v>
      </c>
      <c r="AL20" s="17">
        <f t="shared" si="15"/>
        <v>2.75231286218919E-2</v>
      </c>
      <c r="AM20" s="17">
        <f t="shared" si="16"/>
        <v>0.99769489020502533</v>
      </c>
      <c r="AN20" s="17">
        <f t="shared" si="17"/>
        <v>5.7188224991800526E-2</v>
      </c>
      <c r="AO20" s="17">
        <f t="shared" si="18"/>
        <v>2.598832520898036E-2</v>
      </c>
      <c r="AP20" s="17">
        <f t="shared" si="19"/>
        <v>6.2189008005056251E-2</v>
      </c>
    </row>
    <row r="21" spans="1:42" ht="60" x14ac:dyDescent="0.25">
      <c r="A21" s="6" t="s">
        <v>32</v>
      </c>
      <c r="B21" s="4" t="s">
        <v>33</v>
      </c>
      <c r="C21" s="7">
        <v>1</v>
      </c>
      <c r="J21" s="17">
        <v>19</v>
      </c>
      <c r="K21">
        <v>-1.2011787475785241</v>
      </c>
      <c r="L21">
        <v>-1.5588921087328345</v>
      </c>
      <c r="M21">
        <v>0.7113249012036249</v>
      </c>
      <c r="N21">
        <v>0.63840616348898038</v>
      </c>
      <c r="O21" s="17">
        <f t="shared" si="1"/>
        <v>-1.2011787475785241E-4</v>
      </c>
      <c r="P21" s="17">
        <f t="shared" si="2"/>
        <v>-1.5588921087328345E-4</v>
      </c>
      <c r="Q21" s="17">
        <f t="shared" si="3"/>
        <v>1.4226498024072498E-3</v>
      </c>
      <c r="R21" s="17">
        <f t="shared" si="4"/>
        <v>1.2768123269779608E-3</v>
      </c>
      <c r="S21" s="17">
        <f t="shared" si="20"/>
        <v>5.3570392964351777E-5</v>
      </c>
      <c r="T21" s="17">
        <f t="shared" si="21"/>
        <v>4.8447371997312983E-3</v>
      </c>
      <c r="U21" s="17">
        <f t="shared" si="22"/>
        <v>-3.5133441773178157E-3</v>
      </c>
      <c r="V21" s="17">
        <f t="shared" si="23"/>
        <v>5.3678269682825253</v>
      </c>
      <c r="W21" s="17">
        <f t="shared" si="0"/>
        <v>2.4317734921239327E-3</v>
      </c>
      <c r="X21" s="17">
        <f t="shared" si="5"/>
        <v>5.8555736288630261E-3</v>
      </c>
      <c r="Y21" s="17">
        <f t="shared" si="24"/>
        <v>1.7368826772220418E-4</v>
      </c>
      <c r="Z21" s="17">
        <f t="shared" si="25"/>
        <v>5.0006264106045818E-3</v>
      </c>
      <c r="AA21" s="17">
        <f t="shared" si="26"/>
        <v>-4.9359939797250655E-3</v>
      </c>
      <c r="AB21" s="17">
        <f t="shared" si="27"/>
        <v>5.3665501559555473</v>
      </c>
      <c r="AC21" s="17">
        <f t="shared" si="6"/>
        <v>1.6021337111325371E-3</v>
      </c>
      <c r="AD21" s="17">
        <f t="shared" si="7"/>
        <v>8.2266566328751088E-3</v>
      </c>
      <c r="AE21" s="17">
        <f t="shared" si="8"/>
        <v>3.3078315299016996E-3</v>
      </c>
      <c r="AF21" s="17">
        <f t="shared" si="9"/>
        <v>1.1199899782820164E-2</v>
      </c>
      <c r="AG21" s="17">
        <f t="shared" si="10"/>
        <v>1.0306073448809686E-2</v>
      </c>
      <c r="AH21" s="17">
        <f t="shared" si="11"/>
        <v>1428.9907820949318</v>
      </c>
      <c r="AI21" s="17">
        <f t="shared" si="12"/>
        <v>3.0306073448809687E-2</v>
      </c>
      <c r="AJ21" s="17">
        <f t="shared" si="13"/>
        <v>392.87894555009217</v>
      </c>
      <c r="AK21" s="17">
        <f t="shared" si="14"/>
        <v>18.150219677064129</v>
      </c>
      <c r="AL21" s="17">
        <f t="shared" si="15"/>
        <v>3.1199899782820166E-2</v>
      </c>
      <c r="AM21" s="17">
        <f t="shared" si="16"/>
        <v>1.0008675347618001</v>
      </c>
      <c r="AN21" s="17">
        <f t="shared" si="17"/>
        <v>5.2661762475013862E-2</v>
      </c>
      <c r="AO21" s="17">
        <f t="shared" si="18"/>
        <v>2.456799137100843E-2</v>
      </c>
      <c r="AP21" s="17">
        <f t="shared" si="19"/>
        <v>5.7506499674745158E-2</v>
      </c>
    </row>
    <row r="22" spans="1:42" x14ac:dyDescent="0.25">
      <c r="A22" s="3" t="s">
        <v>34</v>
      </c>
      <c r="B22" s="4" t="s">
        <v>35</v>
      </c>
      <c r="C22" s="5">
        <v>5.0000000000000001E-3</v>
      </c>
      <c r="J22" s="17">
        <v>20</v>
      </c>
      <c r="K22">
        <v>2.2056883608456701</v>
      </c>
      <c r="L22">
        <v>1.4437546269618906</v>
      </c>
      <c r="M22">
        <v>1.3039039004070219</v>
      </c>
      <c r="N22">
        <v>0.1129603788285749</v>
      </c>
      <c r="O22" s="17">
        <f t="shared" si="1"/>
        <v>2.2056883608456701E-4</v>
      </c>
      <c r="P22" s="17">
        <f t="shared" si="2"/>
        <v>1.4437546269618906E-4</v>
      </c>
      <c r="Q22" s="17">
        <f t="shared" si="3"/>
        <v>2.6078078008140437E-3</v>
      </c>
      <c r="R22" s="17">
        <f t="shared" si="4"/>
        <v>2.2592075765714981E-4</v>
      </c>
      <c r="S22" s="17">
        <f t="shared" si="20"/>
        <v>2.6342515045604841E-4</v>
      </c>
      <c r="T22" s="17">
        <f t="shared" si="21"/>
        <v>5.0201652224812279E-3</v>
      </c>
      <c r="U22" s="17">
        <f t="shared" si="22"/>
        <v>-5.5420195877199045E-4</v>
      </c>
      <c r="V22" s="17">
        <f t="shared" si="23"/>
        <v>5.3673466775626597</v>
      </c>
      <c r="W22" s="17">
        <f t="shared" si="0"/>
        <v>2.1795462221092048E-3</v>
      </c>
      <c r="X22" s="17">
        <f t="shared" si="5"/>
        <v>9.2366993128665078E-4</v>
      </c>
      <c r="Y22" s="17">
        <f t="shared" si="24"/>
        <v>4.2856314371481427E-5</v>
      </c>
      <c r="Z22" s="17">
        <f t="shared" si="25"/>
        <v>4.8757897597850389E-3</v>
      </c>
      <c r="AA22" s="17">
        <f t="shared" si="26"/>
        <v>-3.1620097595860342E-3</v>
      </c>
      <c r="AB22" s="17">
        <f t="shared" si="27"/>
        <v>5.3671207568050026</v>
      </c>
      <c r="AC22" s="17">
        <f t="shared" si="6"/>
        <v>1.9454187936992554E-3</v>
      </c>
      <c r="AD22" s="17">
        <f t="shared" si="7"/>
        <v>5.2700162659767239E-3</v>
      </c>
      <c r="AE22" s="17">
        <f t="shared" si="8"/>
        <v>-8.7240772644330044E-4</v>
      </c>
      <c r="AF22" s="17">
        <f t="shared" si="9"/>
        <v>8.0937711040054341E-3</v>
      </c>
      <c r="AG22" s="17">
        <f t="shared" si="10"/>
        <v>5.8614895830538328E-3</v>
      </c>
      <c r="AH22" s="17">
        <f t="shared" si="11"/>
        <v>1423.0297267299729</v>
      </c>
      <c r="AI22" s="17">
        <f t="shared" si="12"/>
        <v>2.5861489583053832E-2</v>
      </c>
      <c r="AJ22" s="17">
        <f t="shared" si="13"/>
        <v>388.23179409367901</v>
      </c>
      <c r="AK22" s="17">
        <f t="shared" si="14"/>
        <v>19.118376230483538</v>
      </c>
      <c r="AL22" s="17">
        <f t="shared" si="15"/>
        <v>2.8093771104005433E-2</v>
      </c>
      <c r="AM22" s="17">
        <f t="shared" si="16"/>
        <v>1.0021760067451786</v>
      </c>
      <c r="AN22" s="17">
        <f t="shared" si="17"/>
        <v>4.2053718981403768E-2</v>
      </c>
      <c r="AO22" s="17">
        <f t="shared" si="18"/>
        <v>1.9340228575865748E-2</v>
      </c>
      <c r="AP22" s="17">
        <f t="shared" si="19"/>
        <v>4.7073884203884996E-2</v>
      </c>
    </row>
    <row r="23" spans="1:42" ht="30" x14ac:dyDescent="0.25">
      <c r="A23" s="3" t="s">
        <v>36</v>
      </c>
      <c r="B23" s="4" t="s">
        <v>37</v>
      </c>
      <c r="C23" s="5">
        <v>0.02</v>
      </c>
      <c r="J23" s="17">
        <v>21</v>
      </c>
      <c r="K23">
        <v>1.9508661353029311E-3</v>
      </c>
      <c r="L23">
        <v>0.45370143197942525</v>
      </c>
      <c r="M23">
        <v>-2.5514736989862286E-2</v>
      </c>
      <c r="N23">
        <v>-1.0546750672801863</v>
      </c>
      <c r="O23" s="17">
        <f t="shared" si="1"/>
        <v>1.9508661353029311E-7</v>
      </c>
      <c r="P23" s="17">
        <f t="shared" si="2"/>
        <v>4.5370143197942525E-5</v>
      </c>
      <c r="Q23" s="17">
        <f t="shared" si="3"/>
        <v>-5.1029473979724571E-5</v>
      </c>
      <c r="R23" s="17">
        <f t="shared" si="4"/>
        <v>-2.1093501345603727E-3</v>
      </c>
      <c r="S23" s="17">
        <f t="shared" si="20"/>
        <v>2.1093520697836903E-4</v>
      </c>
      <c r="T23" s="17">
        <f t="shared" si="21"/>
        <v>5.0615023211829247E-3</v>
      </c>
      <c r="U23" s="17">
        <f t="shared" si="22"/>
        <v>-5.4981123687451597E-4</v>
      </c>
      <c r="V23" s="17">
        <f t="shared" si="23"/>
        <v>5.364627174094549</v>
      </c>
      <c r="W23" s="17">
        <f t="shared" si="0"/>
        <v>3.9043651685793175E-4</v>
      </c>
      <c r="X23" s="17">
        <f t="shared" si="5"/>
        <v>9.1635206145752662E-4</v>
      </c>
      <c r="Y23" s="17">
        <f t="shared" si="24"/>
        <v>2.1074012036483873E-4</v>
      </c>
      <c r="Z23" s="17">
        <f t="shared" si="25"/>
        <v>5.0161321779849822E-3</v>
      </c>
      <c r="AA23" s="17">
        <f t="shared" si="26"/>
        <v>-4.987817628947914E-4</v>
      </c>
      <c r="AB23" s="17">
        <f t="shared" si="27"/>
        <v>5.3667365242291094</v>
      </c>
      <c r="AC23" s="17">
        <f t="shared" si="6"/>
        <v>1.7436369776870368E-3</v>
      </c>
      <c r="AD23" s="17">
        <f t="shared" si="7"/>
        <v>8.3130293815798567E-4</v>
      </c>
      <c r="AE23" s="17">
        <f t="shared" si="8"/>
        <v>2.2506245626000015E-4</v>
      </c>
      <c r="AF23" s="17">
        <f t="shared" si="9"/>
        <v>2.7134904055380201E-3</v>
      </c>
      <c r="AG23" s="17">
        <f t="shared" si="10"/>
        <v>2.1347320284704936E-3</v>
      </c>
      <c r="AH23" s="17">
        <f t="shared" si="11"/>
        <v>1424.5923167152805</v>
      </c>
      <c r="AI23" s="17">
        <f t="shared" si="12"/>
        <v>2.2134732028470494E-2</v>
      </c>
      <c r="AJ23" s="17">
        <f t="shared" si="13"/>
        <v>388.93971908002618</v>
      </c>
      <c r="AK23" s="17">
        <f t="shared" si="14"/>
        <v>18.970891858327878</v>
      </c>
      <c r="AL23" s="17">
        <f t="shared" si="15"/>
        <v>2.2713490405538019E-2</v>
      </c>
      <c r="AM23" s="17">
        <f t="shared" si="16"/>
        <v>1.0005662251354268</v>
      </c>
      <c r="AN23" s="17">
        <f t="shared" si="17"/>
        <v>3.8072329483297473E-2</v>
      </c>
      <c r="AO23" s="17">
        <f t="shared" si="18"/>
        <v>1.6797810605280399E-2</v>
      </c>
      <c r="AP23" s="17">
        <f t="shared" si="19"/>
        <v>4.3133831804480396E-2</v>
      </c>
    </row>
    <row r="24" spans="1:42" ht="75" x14ac:dyDescent="0.25">
      <c r="A24" s="3" t="s">
        <v>38</v>
      </c>
      <c r="B24" s="4" t="s">
        <v>39</v>
      </c>
      <c r="C24" s="5">
        <v>0.8</v>
      </c>
      <c r="J24" s="17">
        <v>22</v>
      </c>
      <c r="K24">
        <v>-1.7748061509337276</v>
      </c>
      <c r="L24">
        <v>0.82833139458671212</v>
      </c>
      <c r="M24">
        <v>0.44422449718695134</v>
      </c>
      <c r="N24">
        <v>0.61790615291101858</v>
      </c>
      <c r="O24" s="17">
        <f t="shared" si="1"/>
        <v>-1.7748061509337276E-4</v>
      </c>
      <c r="P24" s="17">
        <f t="shared" si="2"/>
        <v>8.2833139458671212E-5</v>
      </c>
      <c r="Q24" s="17">
        <f t="shared" si="3"/>
        <v>8.8844899437390268E-4</v>
      </c>
      <c r="R24" s="17">
        <f t="shared" si="4"/>
        <v>1.2358123058220372E-3</v>
      </c>
      <c r="S24" s="17">
        <f t="shared" si="20"/>
        <v>-8.7324495106775246E-6</v>
      </c>
      <c r="T24" s="17">
        <f t="shared" si="21"/>
        <v>5.1320349964050112E-3</v>
      </c>
      <c r="U24" s="17">
        <f t="shared" si="22"/>
        <v>3.9361888118683833E-4</v>
      </c>
      <c r="V24" s="17">
        <f t="shared" si="23"/>
        <v>5.365796733760444</v>
      </c>
      <c r="W24" s="17">
        <f t="shared" si="0"/>
        <v>7.4667770010524717E-4</v>
      </c>
      <c r="X24" s="17">
        <f t="shared" si="5"/>
        <v>-6.5603146864473061E-4</v>
      </c>
      <c r="Y24" s="17">
        <f t="shared" si="24"/>
        <v>1.6874816558269524E-4</v>
      </c>
      <c r="Z24" s="17">
        <f t="shared" si="25"/>
        <v>5.04920185694634E-3</v>
      </c>
      <c r="AA24" s="17">
        <f t="shared" si="26"/>
        <v>-4.9483011318706435E-4</v>
      </c>
      <c r="AB24" s="17">
        <f t="shared" si="27"/>
        <v>5.3645609214546219</v>
      </c>
      <c r="AC24" s="17">
        <f t="shared" si="6"/>
        <v>3.123492134866728E-4</v>
      </c>
      <c r="AD24" s="17">
        <f t="shared" si="7"/>
        <v>8.2471685531177396E-4</v>
      </c>
      <c r="AE24" s="17">
        <f t="shared" si="8"/>
        <v>-8.3526545848028647E-4</v>
      </c>
      <c r="AF24" s="17">
        <f t="shared" si="9"/>
        <v>1.2745188780170758E-3</v>
      </c>
      <c r="AG24" s="17">
        <f t="shared" si="10"/>
        <v>6.7765215894137693E-4</v>
      </c>
      <c r="AH24" s="17">
        <f t="shared" si="11"/>
        <v>1423.0825822629834</v>
      </c>
      <c r="AI24" s="17">
        <f t="shared" si="12"/>
        <v>2.0677652158941379E-2</v>
      </c>
      <c r="AJ24" s="17">
        <f t="shared" si="13"/>
        <v>387.64298376109576</v>
      </c>
      <c r="AK24" s="17">
        <f t="shared" si="14"/>
        <v>19.241045049771717</v>
      </c>
      <c r="AL24" s="17">
        <f t="shared" si="15"/>
        <v>2.1274518878017075E-2</v>
      </c>
      <c r="AM24" s="17">
        <f t="shared" si="16"/>
        <v>1.0005847749461481</v>
      </c>
      <c r="AN24" s="17">
        <f t="shared" si="17"/>
        <v>3.5116524661768331E-2</v>
      </c>
      <c r="AO24" s="17">
        <f t="shared" si="18"/>
        <v>1.5208015543760989E-2</v>
      </c>
      <c r="AP24" s="17">
        <f t="shared" si="19"/>
        <v>4.0248559658173338E-2</v>
      </c>
    </row>
    <row r="25" spans="1:42" ht="60" x14ac:dyDescent="0.25">
      <c r="A25" s="3" t="s">
        <v>40</v>
      </c>
      <c r="B25" s="4" t="s">
        <v>41</v>
      </c>
      <c r="C25" s="5">
        <v>0.4</v>
      </c>
      <c r="J25" s="17">
        <v>23</v>
      </c>
      <c r="K25">
        <v>0.21347318579501007</v>
      </c>
      <c r="L25">
        <v>-1.0269309314026032</v>
      </c>
      <c r="M25">
        <v>1.2381951819406822</v>
      </c>
      <c r="N25">
        <v>-0.31121317078941502</v>
      </c>
      <c r="O25" s="17">
        <f t="shared" si="1"/>
        <v>2.1347318579501007E-5</v>
      </c>
      <c r="P25" s="17">
        <f t="shared" si="2"/>
        <v>-1.0269309314026032E-4</v>
      </c>
      <c r="Q25" s="17">
        <f t="shared" si="3"/>
        <v>2.4763903638813645E-3</v>
      </c>
      <c r="R25" s="17">
        <f t="shared" si="4"/>
        <v>-6.2242634157883003E-4</v>
      </c>
      <c r="S25" s="17">
        <f t="shared" si="20"/>
        <v>1.4361358970958986E-5</v>
      </c>
      <c r="T25" s="17">
        <f t="shared" si="21"/>
        <v>5.0029349039837486E-3</v>
      </c>
      <c r="U25" s="17">
        <f t="shared" si="22"/>
        <v>2.8306473569495189E-3</v>
      </c>
      <c r="V25" s="17">
        <f t="shared" si="23"/>
        <v>5.3648741428457587</v>
      </c>
      <c r="W25" s="17">
        <f t="shared" si="0"/>
        <v>3.6975353032079342E-4</v>
      </c>
      <c r="X25" s="17">
        <f t="shared" si="5"/>
        <v>-4.7177455949158655E-3</v>
      </c>
      <c r="Y25" s="17">
        <f t="shared" si="24"/>
        <v>-6.9859596085420203E-6</v>
      </c>
      <c r="Z25" s="17">
        <f t="shared" si="25"/>
        <v>5.105627997124009E-3</v>
      </c>
      <c r="AA25" s="17">
        <f t="shared" si="26"/>
        <v>3.5425699306815451E-4</v>
      </c>
      <c r="AB25" s="17">
        <f t="shared" si="27"/>
        <v>5.3654965691873375</v>
      </c>
      <c r="AC25" s="17">
        <f t="shared" si="6"/>
        <v>5.9734216008430698E-4</v>
      </c>
      <c r="AD25" s="17">
        <f t="shared" si="7"/>
        <v>-5.9042832178025754E-4</v>
      </c>
      <c r="AE25" s="17">
        <f t="shared" si="8"/>
        <v>-4.6967920730480303E-3</v>
      </c>
      <c r="AF25" s="17">
        <f t="shared" si="9"/>
        <v>-9.1490881992660174E-5</v>
      </c>
      <c r="AG25" s="17">
        <f t="shared" si="10"/>
        <v>-2.4189333966488395E-3</v>
      </c>
      <c r="AH25" s="17">
        <f t="shared" si="11"/>
        <v>1417.5979074211255</v>
      </c>
      <c r="AI25" s="17">
        <f t="shared" si="12"/>
        <v>1.758106660335116E-2</v>
      </c>
      <c r="AJ25" s="17">
        <f t="shared" si="13"/>
        <v>383.59495042177349</v>
      </c>
      <c r="AK25" s="17">
        <f t="shared" si="14"/>
        <v>20.08438532879719</v>
      </c>
      <c r="AL25" s="17">
        <f t="shared" si="15"/>
        <v>1.9908509118007341E-2</v>
      </c>
      <c r="AM25" s="17">
        <f t="shared" si="16"/>
        <v>1.0022872305618118</v>
      </c>
      <c r="AN25" s="17">
        <f t="shared" si="17"/>
        <v>2.652830640305702E-2</v>
      </c>
      <c r="AO25" s="17">
        <f t="shared" si="18"/>
        <v>1.1186136453461715E-2</v>
      </c>
      <c r="AP25" s="17">
        <f t="shared" si="19"/>
        <v>3.1531241307040769E-2</v>
      </c>
    </row>
    <row r="26" spans="1:42" ht="30" x14ac:dyDescent="0.25">
      <c r="A26" s="6" t="s">
        <v>42</v>
      </c>
      <c r="B26" s="4" t="s">
        <v>43</v>
      </c>
      <c r="C26" s="7">
        <f>+(1+C21*C25)/(C21*C24)</f>
        <v>1.7499999999999998</v>
      </c>
      <c r="J26" s="17">
        <v>24</v>
      </c>
      <c r="K26">
        <v>-0.83992176769243088</v>
      </c>
      <c r="L26">
        <v>-0.82112819654867053</v>
      </c>
      <c r="M26">
        <v>-0.42899273466900922</v>
      </c>
      <c r="N26">
        <v>-0.45336150833463762</v>
      </c>
      <c r="O26" s="17">
        <f t="shared" si="1"/>
        <v>-8.3992176769243088E-5</v>
      </c>
      <c r="P26" s="17">
        <f t="shared" si="2"/>
        <v>-8.2112819654867053E-5</v>
      </c>
      <c r="Q26" s="17">
        <f t="shared" si="3"/>
        <v>-8.5798546933801845E-4</v>
      </c>
      <c r="R26" s="17">
        <f t="shared" si="4"/>
        <v>-9.0672301666927524E-4</v>
      </c>
      <c r="S26" s="17">
        <f t="shared" si="20"/>
        <v>-7.2503089592475901E-5</v>
      </c>
      <c r="T26" s="17">
        <f t="shared" si="21"/>
        <v>4.9202351035321319E-3</v>
      </c>
      <c r="U26" s="17">
        <f t="shared" si="22"/>
        <v>1.6895971519165485E-3</v>
      </c>
      <c r="V26" s="17">
        <f t="shared" si="23"/>
        <v>5.3638517734389204</v>
      </c>
      <c r="W26" s="17">
        <f t="shared" si="0"/>
        <v>-2.6395806271138172E-4</v>
      </c>
      <c r="X26" s="17">
        <f t="shared" si="5"/>
        <v>-2.8159952531942476E-3</v>
      </c>
      <c r="Y26" s="17">
        <f t="shared" si="24"/>
        <v>1.148908717676719E-5</v>
      </c>
      <c r="Z26" s="17">
        <f t="shared" si="25"/>
        <v>5.0023479231869989E-3</v>
      </c>
      <c r="AA26" s="17">
        <f t="shared" si="26"/>
        <v>2.5475826212545669E-3</v>
      </c>
      <c r="AB26" s="17">
        <f t="shared" si="27"/>
        <v>5.3647584964555897</v>
      </c>
      <c r="AC26" s="17">
        <f t="shared" si="6"/>
        <v>2.9580282425696234E-4</v>
      </c>
      <c r="AD26" s="17">
        <f t="shared" si="7"/>
        <v>-4.2459710354242784E-3</v>
      </c>
      <c r="AE26" s="17">
        <f t="shared" si="8"/>
        <v>-1.5362396480884653E-3</v>
      </c>
      <c r="AF26" s="17">
        <f t="shared" si="9"/>
        <v>-4.657830050404696E-3</v>
      </c>
      <c r="AG26" s="17">
        <f t="shared" si="10"/>
        <v>-4.1461942693431456E-3</v>
      </c>
      <c r="AH26" s="17">
        <f t="shared" si="11"/>
        <v>1422.085387647812</v>
      </c>
      <c r="AI26" s="17">
        <f t="shared" si="12"/>
        <v>1.5853805730656853E-2</v>
      </c>
      <c r="AJ26" s="17">
        <f t="shared" si="13"/>
        <v>386.35495404491888</v>
      </c>
      <c r="AK26" s="17">
        <f t="shared" si="14"/>
        <v>19.509384573975233</v>
      </c>
      <c r="AL26" s="17">
        <f t="shared" si="15"/>
        <v>1.5342169949595304E-2</v>
      </c>
      <c r="AM26" s="17">
        <f t="shared" si="16"/>
        <v>0.99949634900398543</v>
      </c>
      <c r="AN26" s="17">
        <f t="shared" si="17"/>
        <v>2.7900587259266481E-2</v>
      </c>
      <c r="AO26" s="17">
        <f t="shared" si="18"/>
        <v>1.1068548725290093E-2</v>
      </c>
      <c r="AP26" s="17">
        <f t="shared" si="19"/>
        <v>3.282082236279861E-2</v>
      </c>
    </row>
    <row r="27" spans="1:42" ht="30" x14ac:dyDescent="0.25">
      <c r="A27" s="6" t="s">
        <v>44</v>
      </c>
      <c r="B27" s="4" t="s">
        <v>45</v>
      </c>
      <c r="C27" s="7">
        <v>0.5</v>
      </c>
      <c r="J27" s="17">
        <v>25</v>
      </c>
      <c r="K27">
        <v>-0.52379505177668761</v>
      </c>
      <c r="L27">
        <v>0.84942939793108962</v>
      </c>
      <c r="M27">
        <v>0.51320739657967351</v>
      </c>
      <c r="N27">
        <v>-0.60830416259705089</v>
      </c>
      <c r="O27" s="17">
        <f t="shared" si="1"/>
        <v>-5.2379505177668761E-5</v>
      </c>
      <c r="P27" s="17">
        <f t="shared" si="2"/>
        <v>8.4942939793108962E-5</v>
      </c>
      <c r="Q27" s="17">
        <f t="shared" si="3"/>
        <v>1.026414793159347E-3</v>
      </c>
      <c r="R27" s="17">
        <f t="shared" si="4"/>
        <v>-1.2166083251941018E-3</v>
      </c>
      <c r="S27" s="17">
        <f t="shared" si="20"/>
        <v>-1.1038197685164948E-4</v>
      </c>
      <c r="T27" s="17">
        <f t="shared" si="21"/>
        <v>5.0211310226188147E-3</v>
      </c>
      <c r="U27" s="17">
        <f t="shared" si="22"/>
        <v>2.5470522298842407E-3</v>
      </c>
      <c r="V27" s="17">
        <f t="shared" si="23"/>
        <v>5.3627239926049235</v>
      </c>
      <c r="W27" s="17">
        <f t="shared" si="0"/>
        <v>-1.1307344603958911E-3</v>
      </c>
      <c r="X27" s="17">
        <f t="shared" si="5"/>
        <v>-4.245087049807068E-3</v>
      </c>
      <c r="Y27" s="17">
        <f t="shared" si="24"/>
        <v>-5.8002471673980721E-5</v>
      </c>
      <c r="Z27" s="17">
        <f t="shared" si="25"/>
        <v>4.9361880828257057E-3</v>
      </c>
      <c r="AA27" s="17">
        <f t="shared" si="26"/>
        <v>1.5206374367248937E-3</v>
      </c>
      <c r="AB27" s="17">
        <f t="shared" si="27"/>
        <v>5.3639406009301176</v>
      </c>
      <c r="AC27" s="17">
        <f t="shared" si="6"/>
        <v>-2.111664501696516E-4</v>
      </c>
      <c r="AD27" s="17">
        <f t="shared" si="7"/>
        <v>-2.534395727874823E-3</v>
      </c>
      <c r="AE27" s="17">
        <f t="shared" si="8"/>
        <v>-3.7270963570448738E-3</v>
      </c>
      <c r="AF27" s="17">
        <f t="shared" si="9"/>
        <v>-3.167961466023612E-3</v>
      </c>
      <c r="AG27" s="17">
        <f t="shared" si="10"/>
        <v>-4.5135189517838542E-3</v>
      </c>
      <c r="AH27" s="17">
        <f t="shared" si="11"/>
        <v>1418.9732127450393</v>
      </c>
      <c r="AI27" s="17">
        <f t="shared" si="12"/>
        <v>1.5486481048216146E-2</v>
      </c>
      <c r="AJ27" s="17">
        <f t="shared" si="13"/>
        <v>384.39704791268508</v>
      </c>
      <c r="AK27" s="17">
        <f t="shared" si="14"/>
        <v>19.917281684857276</v>
      </c>
      <c r="AL27" s="17">
        <f t="shared" si="15"/>
        <v>1.6832038533976388E-2</v>
      </c>
      <c r="AM27" s="17">
        <f t="shared" si="16"/>
        <v>1.0013250373204097</v>
      </c>
      <c r="AN27" s="17">
        <f t="shared" si="17"/>
        <v>2.4536417325140725E-2</v>
      </c>
      <c r="AO27" s="17">
        <f t="shared" si="18"/>
        <v>9.898346295754968E-3</v>
      </c>
      <c r="AP27" s="17">
        <f t="shared" si="19"/>
        <v>2.9557548347759539E-2</v>
      </c>
    </row>
    <row r="28" spans="1:42" x14ac:dyDescent="0.25">
      <c r="J28" s="17">
        <v>26</v>
      </c>
      <c r="K28">
        <v>1.3049793778918684</v>
      </c>
      <c r="L28">
        <v>-1.7609363567316905</v>
      </c>
      <c r="M28">
        <v>0.55057171266525984</v>
      </c>
      <c r="N28">
        <v>-0.11627207641140558</v>
      </c>
      <c r="O28" s="17">
        <f t="shared" si="1"/>
        <v>1.3049793778918684E-4</v>
      </c>
      <c r="P28" s="17">
        <f t="shared" si="2"/>
        <v>-1.7609363567316905E-4</v>
      </c>
      <c r="Q28" s="17">
        <f t="shared" si="3"/>
        <v>1.1011434253305197E-3</v>
      </c>
      <c r="R28" s="17">
        <f t="shared" si="4"/>
        <v>-2.3254415282281116E-4</v>
      </c>
      <c r="S28" s="17">
        <f t="shared" si="20"/>
        <v>4.2192356307867249E-5</v>
      </c>
      <c r="T28" s="17">
        <f t="shared" si="21"/>
        <v>4.8408111824218827E-3</v>
      </c>
      <c r="U28" s="17">
        <f t="shared" si="22"/>
        <v>3.3934904322263362E-3</v>
      </c>
      <c r="V28" s="17">
        <f t="shared" si="23"/>
        <v>5.362805832110098</v>
      </c>
      <c r="W28" s="17">
        <f t="shared" si="0"/>
        <v>-6.64305572486507E-4</v>
      </c>
      <c r="X28" s="17">
        <f t="shared" si="5"/>
        <v>-5.6558173870438939E-3</v>
      </c>
      <c r="Y28" s="17">
        <f t="shared" si="24"/>
        <v>-8.8305581481319586E-5</v>
      </c>
      <c r="Z28" s="17">
        <f t="shared" si="25"/>
        <v>5.0169048180950518E-3</v>
      </c>
      <c r="AA28" s="17">
        <f t="shared" si="26"/>
        <v>2.2923470068958165E-3</v>
      </c>
      <c r="AB28" s="17">
        <f t="shared" si="27"/>
        <v>5.3630383762629208</v>
      </c>
      <c r="AC28" s="17">
        <f t="shared" si="6"/>
        <v>-9.0458756831682209E-4</v>
      </c>
      <c r="AD28" s="17">
        <f t="shared" si="7"/>
        <v>-3.8205783448263609E-3</v>
      </c>
      <c r="AE28" s="17">
        <f t="shared" si="8"/>
        <v>-4.3554157616467427E-3</v>
      </c>
      <c r="AF28" s="17">
        <f t="shared" si="9"/>
        <v>-5.3619289706142437E-3</v>
      </c>
      <c r="AG28" s="17">
        <f t="shared" si="10"/>
        <v>-6.2392352260404625E-3</v>
      </c>
      <c r="AH28" s="17">
        <f t="shared" si="11"/>
        <v>1418.0819243770718</v>
      </c>
      <c r="AI28" s="17">
        <f t="shared" si="12"/>
        <v>1.3760764773959537E-2</v>
      </c>
      <c r="AJ28" s="17">
        <f t="shared" si="13"/>
        <v>383.45338732913223</v>
      </c>
      <c r="AK28" s="17">
        <f t="shared" si="14"/>
        <v>20.113877639764119</v>
      </c>
      <c r="AL28" s="17">
        <f t="shared" si="15"/>
        <v>1.4638071029385757E-2</v>
      </c>
      <c r="AM28" s="17">
        <f t="shared" si="16"/>
        <v>1.0008653977209525</v>
      </c>
      <c r="AN28" s="17">
        <f t="shared" si="17"/>
        <v>2.1796392800123746E-2</v>
      </c>
      <c r="AO28" s="17">
        <f t="shared" si="18"/>
        <v>8.2664455145089327E-3</v>
      </c>
      <c r="AP28" s="17">
        <f t="shared" si="19"/>
        <v>2.663720398254563E-2</v>
      </c>
    </row>
    <row r="29" spans="1:42" x14ac:dyDescent="0.25">
      <c r="J29" s="17">
        <v>27</v>
      </c>
      <c r="K29">
        <v>4.1741259337868541E-2</v>
      </c>
      <c r="L29">
        <v>-0.65405401983298361</v>
      </c>
      <c r="M29">
        <v>-0.54959400586085394</v>
      </c>
      <c r="N29">
        <v>0.84932025856687687</v>
      </c>
      <c r="O29" s="17">
        <f t="shared" si="1"/>
        <v>4.1741259337868541E-6</v>
      </c>
      <c r="P29" s="17">
        <f t="shared" si="2"/>
        <v>-6.5405401983298361E-5</v>
      </c>
      <c r="Q29" s="17">
        <f t="shared" si="3"/>
        <v>-1.0991880117217079E-3</v>
      </c>
      <c r="R29" s="17">
        <f t="shared" si="4"/>
        <v>1.6986405171337537E-3</v>
      </c>
      <c r="S29" s="17">
        <f t="shared" si="20"/>
        <v>3.7928010980080655E-5</v>
      </c>
      <c r="T29" s="17">
        <f t="shared" si="21"/>
        <v>4.8072435439542082E-3</v>
      </c>
      <c r="U29" s="17">
        <f t="shared" si="22"/>
        <v>1.9549533772819949E-3</v>
      </c>
      <c r="V29" s="17">
        <f t="shared" si="23"/>
        <v>5.3648024883841945</v>
      </c>
      <c r="W29" s="17">
        <f t="shared" si="0"/>
        <v>5.9977617145669834E-4</v>
      </c>
      <c r="X29" s="17">
        <f t="shared" si="5"/>
        <v>-3.2582556288033248E-3</v>
      </c>
      <c r="Y29" s="17">
        <f t="shared" si="24"/>
        <v>3.3753885046293801E-5</v>
      </c>
      <c r="Z29" s="17">
        <f t="shared" si="25"/>
        <v>4.8726489459375065E-3</v>
      </c>
      <c r="AA29" s="17">
        <f t="shared" si="26"/>
        <v>3.0541413890037027E-3</v>
      </c>
      <c r="AB29" s="17">
        <f t="shared" si="27"/>
        <v>5.3631038478670607</v>
      </c>
      <c r="AC29" s="17">
        <f t="shared" si="6"/>
        <v>-5.3144445798909679E-4</v>
      </c>
      <c r="AD29" s="17">
        <f t="shared" si="7"/>
        <v>-5.0902356483395047E-3</v>
      </c>
      <c r="AE29" s="17">
        <f t="shared" si="8"/>
        <v>-1.1664686800520617E-3</v>
      </c>
      <c r="AF29" s="17">
        <f t="shared" si="9"/>
        <v>-6.470052714385186E-3</v>
      </c>
      <c r="AG29" s="17">
        <f t="shared" si="10"/>
        <v>-4.9615001056599536E-3</v>
      </c>
      <c r="AH29" s="17">
        <f t="shared" si="11"/>
        <v>1422.6113307714893</v>
      </c>
      <c r="AI29" s="17">
        <f t="shared" si="12"/>
        <v>1.5038499894340047E-2</v>
      </c>
      <c r="AJ29" s="17">
        <f t="shared" si="13"/>
        <v>386.42219515072844</v>
      </c>
      <c r="AK29" s="17">
        <f t="shared" si="14"/>
        <v>19.495376010264909</v>
      </c>
      <c r="AL29" s="17">
        <f t="shared" si="15"/>
        <v>1.3529947285614814E-2</v>
      </c>
      <c r="AM29" s="17">
        <f t="shared" si="16"/>
        <v>0.99851379764522985</v>
      </c>
      <c r="AN29" s="17">
        <f t="shared" si="17"/>
        <v>2.7622864970373404E-2</v>
      </c>
      <c r="AO29" s="17">
        <f t="shared" si="18"/>
        <v>1.056421244345121E-2</v>
      </c>
      <c r="AP29" s="17">
        <f t="shared" si="19"/>
        <v>3.2430108514327614E-2</v>
      </c>
    </row>
    <row r="30" spans="1:42" x14ac:dyDescent="0.25">
      <c r="J30" s="17">
        <v>28</v>
      </c>
      <c r="K30">
        <v>0.80304516814067028</v>
      </c>
      <c r="L30">
        <v>0.45641627366421744</v>
      </c>
      <c r="M30">
        <v>0.69136831370997243</v>
      </c>
      <c r="N30">
        <v>1.6306239558616653</v>
      </c>
      <c r="O30" s="17">
        <f t="shared" si="1"/>
        <v>8.0304516814067028E-5</v>
      </c>
      <c r="P30" s="17">
        <f t="shared" si="2"/>
        <v>4.5641627366421744E-5</v>
      </c>
      <c r="Q30" s="17">
        <f t="shared" si="3"/>
        <v>1.3827366274199449E-3</v>
      </c>
      <c r="R30" s="17">
        <f t="shared" si="4"/>
        <v>3.2612479117233306E-3</v>
      </c>
      <c r="S30" s="17">
        <f t="shared" si="20"/>
        <v>1.1064692559813156E-4</v>
      </c>
      <c r="T30" s="17">
        <f t="shared" si="21"/>
        <v>4.8914364625297886E-3</v>
      </c>
      <c r="U30" s="17">
        <f t="shared" si="22"/>
        <v>3.1421946669737402E-3</v>
      </c>
      <c r="V30" s="17">
        <f t="shared" si="23"/>
        <v>5.3679624207980616</v>
      </c>
      <c r="W30" s="17">
        <f t="shared" si="0"/>
        <v>2.5280150684772896E-3</v>
      </c>
      <c r="X30" s="17">
        <f t="shared" si="5"/>
        <v>-5.2369911116229009E-3</v>
      </c>
      <c r="Y30" s="17">
        <f t="shared" si="24"/>
        <v>3.0342408784064526E-5</v>
      </c>
      <c r="Z30" s="17">
        <f t="shared" si="25"/>
        <v>4.8457948351633669E-3</v>
      </c>
      <c r="AA30" s="17">
        <f t="shared" si="26"/>
        <v>1.7594580395537953E-3</v>
      </c>
      <c r="AB30" s="17">
        <f t="shared" si="27"/>
        <v>5.3647011728863383</v>
      </c>
      <c r="AC30" s="17">
        <f t="shared" si="6"/>
        <v>4.7982093716568576E-4</v>
      </c>
      <c r="AD30" s="17">
        <f t="shared" si="7"/>
        <v>-2.9324300659229925E-3</v>
      </c>
      <c r="AE30" s="17">
        <f t="shared" si="8"/>
        <v>-3.6883921529808953E-3</v>
      </c>
      <c r="AF30" s="17">
        <f t="shared" si="9"/>
        <v>-2.9413474730778056E-3</v>
      </c>
      <c r="AG30" s="17">
        <f t="shared" si="10"/>
        <v>-3.236944590926247E-3</v>
      </c>
      <c r="AH30" s="17">
        <f t="shared" si="11"/>
        <v>1419.0281340366621</v>
      </c>
      <c r="AI30" s="17">
        <f t="shared" si="12"/>
        <v>1.6763055409073753E-2</v>
      </c>
      <c r="AJ30" s="17">
        <f t="shared" si="13"/>
        <v>384.04072447467598</v>
      </c>
      <c r="AK30" s="17">
        <f t="shared" si="14"/>
        <v>19.991515734442501</v>
      </c>
      <c r="AL30" s="17">
        <f t="shared" si="15"/>
        <v>1.7058652526922194E-2</v>
      </c>
      <c r="AM30" s="17">
        <f t="shared" si="16"/>
        <v>1.0002907237003507</v>
      </c>
      <c r="AN30" s="17">
        <f t="shared" si="17"/>
        <v>2.7458658853643878E-2</v>
      </c>
      <c r="AO30" s="17">
        <f t="shared" si="18"/>
        <v>1.093508746606664E-2</v>
      </c>
      <c r="AP30" s="17">
        <f t="shared" si="19"/>
        <v>3.2350095316173666E-2</v>
      </c>
    </row>
    <row r="31" spans="1:42" x14ac:dyDescent="0.25">
      <c r="J31" s="17">
        <v>29</v>
      </c>
      <c r="K31">
        <v>0.30391447580768727</v>
      </c>
      <c r="L31">
        <v>0.58899559007841162</v>
      </c>
      <c r="M31">
        <v>1.852836248872336</v>
      </c>
      <c r="N31">
        <v>-0.33555693335074466</v>
      </c>
      <c r="O31" s="17">
        <f t="shared" si="1"/>
        <v>3.0391447580768727E-5</v>
      </c>
      <c r="P31" s="17">
        <f t="shared" si="2"/>
        <v>5.8899559007841162E-5</v>
      </c>
      <c r="Q31" s="17">
        <f t="shared" si="3"/>
        <v>3.705672497744672E-3</v>
      </c>
      <c r="R31" s="17">
        <f t="shared" si="4"/>
        <v>-6.7111386670148931E-4</v>
      </c>
      <c r="S31" s="17">
        <f t="shared" si="20"/>
        <v>1.1890898805927397E-4</v>
      </c>
      <c r="T31" s="17">
        <f t="shared" si="21"/>
        <v>4.9720487290316724E-3</v>
      </c>
      <c r="U31" s="17">
        <f t="shared" si="22"/>
        <v>6.5336476980210386E-3</v>
      </c>
      <c r="V31" s="17">
        <f t="shared" si="23"/>
        <v>5.3665580049507291</v>
      </c>
      <c r="W31" s="17">
        <f t="shared" si="0"/>
        <v>1.5742069154760373E-3</v>
      </c>
      <c r="X31" s="17">
        <f t="shared" si="5"/>
        <v>-1.0889412830035064E-2</v>
      </c>
      <c r="Y31" s="17">
        <f t="shared" si="24"/>
        <v>8.8517540478505246E-5</v>
      </c>
      <c r="Z31" s="17">
        <f t="shared" si="25"/>
        <v>4.9131491700238313E-3</v>
      </c>
      <c r="AA31" s="17">
        <f t="shared" si="26"/>
        <v>2.8279752002763662E-3</v>
      </c>
      <c r="AB31" s="17">
        <f t="shared" si="27"/>
        <v>5.3672291188174306</v>
      </c>
      <c r="AC31" s="17">
        <f t="shared" si="6"/>
        <v>2.0224120547812849E-3</v>
      </c>
      <c r="AD31" s="17">
        <f t="shared" si="7"/>
        <v>-4.7132920004606107E-3</v>
      </c>
      <c r="AE31" s="17">
        <f t="shared" si="8"/>
        <v>-9.6145868427337695E-3</v>
      </c>
      <c r="AF31" s="17">
        <f t="shared" si="9"/>
        <v>-3.4764286124227611E-3</v>
      </c>
      <c r="AG31" s="17">
        <f t="shared" si="10"/>
        <v>-7.0088960464883502E-3</v>
      </c>
      <c r="AH31" s="17">
        <f t="shared" si="11"/>
        <v>1410.643565874454</v>
      </c>
      <c r="AI31" s="17">
        <f t="shared" si="12"/>
        <v>1.299110395351165E-2</v>
      </c>
      <c r="AJ31" s="17">
        <f t="shared" si="13"/>
        <v>378.12286686330094</v>
      </c>
      <c r="AK31" s="17">
        <f t="shared" si="14"/>
        <v>21.224402736812305</v>
      </c>
      <c r="AL31" s="17">
        <f t="shared" si="15"/>
        <v>1.6523571387577238E-2</v>
      </c>
      <c r="AM31" s="17">
        <f t="shared" si="16"/>
        <v>1.0034871653070587</v>
      </c>
      <c r="AN31" s="17">
        <f t="shared" si="17"/>
        <v>1.5372530486559278E-2</v>
      </c>
      <c r="AO31" s="17">
        <f t="shared" si="18"/>
        <v>5.5470484257158122E-3</v>
      </c>
      <c r="AP31" s="17">
        <f t="shared" si="19"/>
        <v>2.0344579215590949E-2</v>
      </c>
    </row>
    <row r="32" spans="1:42" x14ac:dyDescent="0.25">
      <c r="J32" s="17">
        <v>30</v>
      </c>
      <c r="K32">
        <v>1.038274604070466</v>
      </c>
      <c r="L32">
        <v>0.14350462151924148</v>
      </c>
      <c r="M32">
        <v>1.1410406841605436</v>
      </c>
      <c r="N32">
        <v>-0.14829879546596203</v>
      </c>
      <c r="O32" s="17">
        <f t="shared" si="1"/>
        <v>1.038274604070466E-4</v>
      </c>
      <c r="P32" s="17">
        <f t="shared" si="2"/>
        <v>1.4350462151924148E-5</v>
      </c>
      <c r="Q32" s="17">
        <f t="shared" si="3"/>
        <v>2.2820813683210872E-3</v>
      </c>
      <c r="R32" s="17">
        <f t="shared" si="4"/>
        <v>-2.9659759093192406E-4</v>
      </c>
      <c r="S32" s="17">
        <f t="shared" si="20"/>
        <v>1.989546508544658E-4</v>
      </c>
      <c r="T32" s="17">
        <f t="shared" si="21"/>
        <v>4.9919894453772625E-3</v>
      </c>
      <c r="U32" s="17">
        <f t="shared" si="22"/>
        <v>8.1623642965400218E-3</v>
      </c>
      <c r="V32" s="17">
        <f t="shared" si="23"/>
        <v>5.3658089885486326</v>
      </c>
      <c r="W32" s="17">
        <f t="shared" si="0"/>
        <v>1.188877195609889E-3</v>
      </c>
      <c r="X32" s="17">
        <f t="shared" si="5"/>
        <v>-1.360394049423337E-2</v>
      </c>
      <c r="Y32" s="17">
        <f t="shared" si="24"/>
        <v>9.5127190447419187E-5</v>
      </c>
      <c r="Z32" s="17">
        <f t="shared" si="25"/>
        <v>4.9776389832253383E-3</v>
      </c>
      <c r="AA32" s="17">
        <f t="shared" si="26"/>
        <v>5.8802829282189346E-3</v>
      </c>
      <c r="AB32" s="17">
        <f t="shared" si="27"/>
        <v>5.3661055861395646</v>
      </c>
      <c r="AC32" s="17">
        <f t="shared" si="6"/>
        <v>1.2593655323802834E-3</v>
      </c>
      <c r="AD32" s="17">
        <f t="shared" si="7"/>
        <v>-9.8004715470315588E-3</v>
      </c>
      <c r="AE32" s="17">
        <f t="shared" si="8"/>
        <v>-1.0456330209029172E-2</v>
      </c>
      <c r="AF32" s="17">
        <f t="shared" si="9"/>
        <v>-1.0174517939156535E-2</v>
      </c>
      <c r="AG32" s="17">
        <f t="shared" si="10"/>
        <v>-1.2255072758466923E-2</v>
      </c>
      <c r="AH32" s="17">
        <f t="shared" si="11"/>
        <v>1409.4566656134623</v>
      </c>
      <c r="AI32" s="17">
        <f t="shared" si="12"/>
        <v>7.7449272415330769E-3</v>
      </c>
      <c r="AJ32" s="17">
        <f t="shared" si="13"/>
        <v>376.56917200183221</v>
      </c>
      <c r="AK32" s="17">
        <f t="shared" si="14"/>
        <v>21.548089166284957</v>
      </c>
      <c r="AL32" s="17">
        <f t="shared" si="15"/>
        <v>9.8254820608434656E-3</v>
      </c>
      <c r="AM32" s="17">
        <f t="shared" si="16"/>
        <v>1.0020645649142639</v>
      </c>
      <c r="AN32" s="17">
        <f t="shared" si="17"/>
        <v>7.6803739471577696E-3</v>
      </c>
      <c r="AO32" s="17">
        <f t="shared" si="18"/>
        <v>1.0134097096147904E-3</v>
      </c>
      <c r="AP32" s="17">
        <f t="shared" si="19"/>
        <v>1.2672363392535031E-2</v>
      </c>
    </row>
    <row r="33" spans="10:42" x14ac:dyDescent="0.25">
      <c r="J33" s="17">
        <v>31</v>
      </c>
      <c r="K33">
        <v>-0.7798166734573897</v>
      </c>
      <c r="L33">
        <v>1.0759936230897438</v>
      </c>
      <c r="M33">
        <v>-0.58182195061817765</v>
      </c>
      <c r="N33">
        <v>0.53391204346553423</v>
      </c>
      <c r="O33" s="17">
        <f t="shared" si="1"/>
        <v>-7.798166734573897E-5</v>
      </c>
      <c r="P33" s="17">
        <f t="shared" si="2"/>
        <v>1.0759936230897438E-4</v>
      </c>
      <c r="Q33" s="17">
        <f t="shared" si="3"/>
        <v>-1.1636439012363553E-3</v>
      </c>
      <c r="R33" s="17">
        <f t="shared" si="4"/>
        <v>1.0678240869310685E-3</v>
      </c>
      <c r="S33" s="17">
        <f t="shared" si="20"/>
        <v>8.1182053337833671E-5</v>
      </c>
      <c r="T33" s="17">
        <f t="shared" si="21"/>
        <v>5.1011909186107849E-3</v>
      </c>
      <c r="U33" s="17">
        <f t="shared" si="22"/>
        <v>6.1824839656496643E-3</v>
      </c>
      <c r="V33" s="17">
        <f t="shared" si="23"/>
        <v>5.3665741971048195</v>
      </c>
      <c r="W33" s="17">
        <f t="shared" si="0"/>
        <v>1.3755747031887274E-3</v>
      </c>
      <c r="X33" s="17">
        <f t="shared" si="5"/>
        <v>-1.0304139942749441E-2</v>
      </c>
      <c r="Y33" s="17">
        <f t="shared" si="24"/>
        <v>1.5916372068357264E-4</v>
      </c>
      <c r="Z33" s="17">
        <f t="shared" si="25"/>
        <v>4.9935915563018105E-3</v>
      </c>
      <c r="AA33" s="17">
        <f t="shared" si="26"/>
        <v>7.3461278668860196E-3</v>
      </c>
      <c r="AB33" s="17">
        <f t="shared" si="27"/>
        <v>5.3655063730178885</v>
      </c>
      <c r="AC33" s="17">
        <f t="shared" si="6"/>
        <v>9.5110175648801978E-4</v>
      </c>
      <c r="AD33" s="17">
        <f t="shared" si="7"/>
        <v>-1.2243546444810034E-2</v>
      </c>
      <c r="AE33" s="17">
        <f t="shared" si="8"/>
        <v>-6.0426223621084293E-3</v>
      </c>
      <c r="AF33" s="17">
        <f t="shared" si="9"/>
        <v>-1.3333035762457021E-2</v>
      </c>
      <c r="AG33" s="17">
        <f t="shared" si="10"/>
        <v>-1.2092829362870223E-2</v>
      </c>
      <c r="AH33" s="17">
        <f t="shared" si="11"/>
        <v>1415.6913444624715</v>
      </c>
      <c r="AI33" s="17">
        <f t="shared" si="12"/>
        <v>7.9071706371297776E-3</v>
      </c>
      <c r="AJ33" s="17">
        <f t="shared" si="13"/>
        <v>380.60334152112341</v>
      </c>
      <c r="AK33" s="17">
        <f t="shared" si="14"/>
        <v>20.70763718309929</v>
      </c>
      <c r="AL33" s="17">
        <f t="shared" si="15"/>
        <v>6.6669642375429793E-3</v>
      </c>
      <c r="AM33" s="17">
        <f t="shared" si="16"/>
        <v>0.99876952319051082</v>
      </c>
      <c r="AN33" s="17">
        <f t="shared" si="17"/>
        <v>1.318980038752419E-2</v>
      </c>
      <c r="AO33" s="17">
        <f t="shared" si="18"/>
        <v>2.9086875648604484E-3</v>
      </c>
      <c r="AP33" s="17">
        <f t="shared" si="19"/>
        <v>1.8290991306134975E-2</v>
      </c>
    </row>
    <row r="34" spans="10:42" x14ac:dyDescent="0.25">
      <c r="J34" s="17">
        <v>32</v>
      </c>
      <c r="K34">
        <v>0.54577185437665321</v>
      </c>
      <c r="L34">
        <v>-0.31643708098272327</v>
      </c>
      <c r="M34">
        <v>-0.44076614358345978</v>
      </c>
      <c r="N34">
        <v>-1.3659928299603052</v>
      </c>
      <c r="O34" s="17">
        <f t="shared" si="1"/>
        <v>5.4577185437665321E-5</v>
      </c>
      <c r="P34" s="17">
        <f t="shared" si="2"/>
        <v>-3.1643708098272327E-5</v>
      </c>
      <c r="Q34" s="17">
        <f t="shared" si="3"/>
        <v>-8.8153228716691956E-4</v>
      </c>
      <c r="R34" s="17">
        <f t="shared" si="4"/>
        <v>-2.7319856599206105E-3</v>
      </c>
      <c r="S34" s="17">
        <f t="shared" si="20"/>
        <v>1.1952282810793226E-4</v>
      </c>
      <c r="T34" s="17">
        <f t="shared" si="21"/>
        <v>5.0493090267903556E-3</v>
      </c>
      <c r="U34" s="17">
        <f t="shared" si="22"/>
        <v>4.6827032819177781E-3</v>
      </c>
      <c r="V34" s="17">
        <f t="shared" si="23"/>
        <v>5.3633865542029167</v>
      </c>
      <c r="W34" s="17">
        <f t="shared" si="0"/>
        <v>-4.7126350162815924E-4</v>
      </c>
      <c r="X34" s="17">
        <f t="shared" si="5"/>
        <v>-7.8045054698629634E-3</v>
      </c>
      <c r="Y34" s="17">
        <f t="shared" si="24"/>
        <v>6.4945642670266934E-5</v>
      </c>
      <c r="Z34" s="17">
        <f t="shared" si="25"/>
        <v>5.0809527348886279E-3</v>
      </c>
      <c r="AA34" s="17">
        <f t="shared" si="26"/>
        <v>5.5642355690846976E-3</v>
      </c>
      <c r="AB34" s="17">
        <f t="shared" si="27"/>
        <v>5.3661185398628373</v>
      </c>
      <c r="AC34" s="17">
        <f t="shared" si="6"/>
        <v>1.1004597625506542E-3</v>
      </c>
      <c r="AD34" s="17">
        <f t="shared" si="7"/>
        <v>-9.2737259484744969E-3</v>
      </c>
      <c r="AE34" s="17">
        <f t="shared" si="8"/>
        <v>-5.1591983252825989E-3</v>
      </c>
      <c r="AF34" s="17">
        <f t="shared" si="9"/>
        <v>-9.7188871773362592E-3</v>
      </c>
      <c r="AG34" s="17">
        <f t="shared" si="10"/>
        <v>-9.6531791953971928E-3</v>
      </c>
      <c r="AH34" s="17">
        <f t="shared" si="11"/>
        <v>1416.9425528172894</v>
      </c>
      <c r="AI34" s="17">
        <f t="shared" si="12"/>
        <v>1.0346820804602808E-2</v>
      </c>
      <c r="AJ34" s="17">
        <f t="shared" si="13"/>
        <v>382.11810732741009</v>
      </c>
      <c r="AK34" s="17">
        <f t="shared" si="14"/>
        <v>20.392060973456232</v>
      </c>
      <c r="AL34" s="17">
        <f t="shared" si="15"/>
        <v>1.0281112822663741E-2</v>
      </c>
      <c r="AM34" s="17">
        <f t="shared" si="16"/>
        <v>0.99993496492433498</v>
      </c>
      <c r="AN34" s="17">
        <f t="shared" si="17"/>
        <v>1.6642035768910237E-2</v>
      </c>
      <c r="AO34" s="17">
        <f t="shared" si="18"/>
        <v>5.2137773135692046E-3</v>
      </c>
      <c r="AP34" s="17">
        <f t="shared" si="19"/>
        <v>2.1691344795700594E-2</v>
      </c>
    </row>
    <row r="35" spans="10:42" x14ac:dyDescent="0.25">
      <c r="J35" s="17">
        <v>33</v>
      </c>
      <c r="K35">
        <v>1.9929575501009822</v>
      </c>
      <c r="L35">
        <v>-0.56648786994628608</v>
      </c>
      <c r="M35">
        <v>8.6129148257896304E-2</v>
      </c>
      <c r="N35">
        <v>-0.23426082407240756</v>
      </c>
      <c r="O35" s="17">
        <f t="shared" si="1"/>
        <v>1.9929575501009822E-4</v>
      </c>
      <c r="P35" s="17">
        <f t="shared" si="2"/>
        <v>-5.6648786994628608E-5</v>
      </c>
      <c r="Q35" s="17">
        <f t="shared" si="3"/>
        <v>1.7225829651579261E-4</v>
      </c>
      <c r="R35" s="17">
        <f t="shared" si="4"/>
        <v>-4.6852164814481512E-4</v>
      </c>
      <c r="S35" s="17">
        <f t="shared" si="20"/>
        <v>2.9491401749644403E-4</v>
      </c>
      <c r="T35" s="17">
        <f t="shared" si="21"/>
        <v>4.9827984344376561E-3</v>
      </c>
      <c r="U35" s="17">
        <f t="shared" si="22"/>
        <v>4.3866912502417933E-3</v>
      </c>
      <c r="V35" s="17">
        <f t="shared" si="23"/>
        <v>5.3630999038931702</v>
      </c>
      <c r="W35" s="17">
        <f t="shared" si="0"/>
        <v>-3.4510572716466096E-4</v>
      </c>
      <c r="X35" s="17">
        <f t="shared" si="5"/>
        <v>-7.3111520837363221E-3</v>
      </c>
      <c r="Y35" s="17">
        <f t="shared" si="24"/>
        <v>9.5618262486345815E-5</v>
      </c>
      <c r="Z35" s="17">
        <f t="shared" si="25"/>
        <v>5.0394472214322847E-3</v>
      </c>
      <c r="AA35" s="17">
        <f t="shared" si="26"/>
        <v>4.2144329537260007E-3</v>
      </c>
      <c r="AB35" s="17">
        <f t="shared" si="27"/>
        <v>5.363568425541315</v>
      </c>
      <c r="AC35" s="17">
        <f t="shared" si="6"/>
        <v>-3.7701080130285528E-4</v>
      </c>
      <c r="AD35" s="17">
        <f t="shared" si="7"/>
        <v>-7.0240549228766684E-3</v>
      </c>
      <c r="AE35" s="17">
        <f t="shared" si="8"/>
        <v>-4.9673449625518258E-3</v>
      </c>
      <c r="AF35" s="17">
        <f t="shared" si="9"/>
        <v>-8.571741544658968E-3</v>
      </c>
      <c r="AG35" s="17">
        <f t="shared" si="10"/>
        <v>-8.7116069047503842E-3</v>
      </c>
      <c r="AH35" s="17">
        <f t="shared" si="11"/>
        <v>1417.2144240897189</v>
      </c>
      <c r="AI35" s="17">
        <f t="shared" si="12"/>
        <v>1.1288393095249616E-2</v>
      </c>
      <c r="AJ35" s="17">
        <f t="shared" si="13"/>
        <v>382.42893734819631</v>
      </c>
      <c r="AK35" s="17">
        <f t="shared" si="14"/>
        <v>20.32730471912577</v>
      </c>
      <c r="AL35" s="17">
        <f t="shared" si="15"/>
        <v>1.1428258455341032E-2</v>
      </c>
      <c r="AM35" s="17">
        <f t="shared" si="16"/>
        <v>1.0001383041287197</v>
      </c>
      <c r="AN35" s="17">
        <f t="shared" si="17"/>
        <v>1.8090982221523767E-2</v>
      </c>
      <c r="AO35" s="17">
        <f t="shared" si="18"/>
        <v>6.0437764911789611E-3</v>
      </c>
      <c r="AP35" s="17">
        <f t="shared" si="19"/>
        <v>2.3073780655961423E-2</v>
      </c>
    </row>
    <row r="36" spans="10:42" x14ac:dyDescent="0.25">
      <c r="J36" s="17">
        <v>34</v>
      </c>
      <c r="K36">
        <v>2.8353679226711392</v>
      </c>
      <c r="L36">
        <v>1.251978574146051</v>
      </c>
      <c r="M36">
        <v>0.88090700955945067</v>
      </c>
      <c r="N36">
        <v>1.3321641745278612</v>
      </c>
      <c r="O36" s="17">
        <f t="shared" si="1"/>
        <v>2.8353679226711392E-4</v>
      </c>
      <c r="P36" s="17">
        <f t="shared" si="2"/>
        <v>1.251978574146051E-4</v>
      </c>
      <c r="Q36" s="17">
        <f t="shared" si="3"/>
        <v>1.7618140191189013E-3</v>
      </c>
      <c r="R36" s="17">
        <f t="shared" si="4"/>
        <v>2.6643283490557224E-3</v>
      </c>
      <c r="S36" s="17">
        <f t="shared" si="20"/>
        <v>5.1946800626426919E-4</v>
      </c>
      <c r="T36" s="17">
        <f t="shared" si="21"/>
        <v>5.1114366049647298E-3</v>
      </c>
      <c r="U36" s="17">
        <f t="shared" si="22"/>
        <v>5.7098361443365152E-3</v>
      </c>
      <c r="V36" s="17">
        <f t="shared" si="23"/>
        <v>5.3660034336425735</v>
      </c>
      <c r="W36" s="17">
        <f t="shared" si="0"/>
        <v>1.5597458587940647E-3</v>
      </c>
      <c r="X36" s="17">
        <f t="shared" si="5"/>
        <v>-9.5163935738941923E-3</v>
      </c>
      <c r="Y36" s="17">
        <f t="shared" si="24"/>
        <v>2.3593121399715524E-4</v>
      </c>
      <c r="Z36" s="17">
        <f t="shared" si="25"/>
        <v>4.9862387475501247E-3</v>
      </c>
      <c r="AA36" s="17">
        <f t="shared" si="26"/>
        <v>3.9480221252176139E-3</v>
      </c>
      <c r="AB36" s="17">
        <f t="shared" si="27"/>
        <v>5.3633391052935178</v>
      </c>
      <c r="AC36" s="17">
        <f t="shared" si="6"/>
        <v>-2.7608458173205604E-4</v>
      </c>
      <c r="AD36" s="17">
        <f t="shared" si="7"/>
        <v>-6.5800368753626904E-3</v>
      </c>
      <c r="AE36" s="17">
        <f t="shared" si="8"/>
        <v>-6.8334682413942723E-3</v>
      </c>
      <c r="AF36" s="17">
        <f t="shared" si="9"/>
        <v>-7.9527942696551949E-3</v>
      </c>
      <c r="AG36" s="17">
        <f t="shared" si="10"/>
        <v>-8.6866030578524097E-3</v>
      </c>
      <c r="AH36" s="17">
        <f t="shared" si="11"/>
        <v>1414.5721933926986</v>
      </c>
      <c r="AI36" s="17">
        <f t="shared" si="12"/>
        <v>1.1313396942147591E-2</v>
      </c>
      <c r="AJ36" s="17">
        <f t="shared" si="13"/>
        <v>380.40154962712717</v>
      </c>
      <c r="AK36" s="17">
        <f t="shared" si="14"/>
        <v>20.749677161015175</v>
      </c>
      <c r="AL36" s="17">
        <f t="shared" si="15"/>
        <v>1.2047205730344806E-2</v>
      </c>
      <c r="AM36" s="17">
        <f t="shared" si="16"/>
        <v>1.0007255997897548</v>
      </c>
      <c r="AN36" s="17">
        <f t="shared" si="17"/>
        <v>1.6572913691606166E-2</v>
      </c>
      <c r="AO36" s="17">
        <f t="shared" si="18"/>
        <v>5.3173302571603628E-3</v>
      </c>
      <c r="AP36" s="17">
        <f t="shared" si="19"/>
        <v>2.1684350296570898E-2</v>
      </c>
    </row>
    <row r="37" spans="10:42" x14ac:dyDescent="0.25">
      <c r="J37" s="17">
        <v>35</v>
      </c>
      <c r="K37">
        <v>0.18787090994010214</v>
      </c>
      <c r="L37">
        <v>0.54195766097109299</v>
      </c>
      <c r="M37">
        <v>-0.24961991584859788</v>
      </c>
      <c r="N37">
        <v>-1.2210875866003335</v>
      </c>
      <c r="O37" s="17">
        <f t="shared" si="1"/>
        <v>1.8787090994010214E-5</v>
      </c>
      <c r="P37" s="17">
        <f t="shared" si="2"/>
        <v>5.4195766097109299E-5</v>
      </c>
      <c r="Q37" s="17">
        <f t="shared" si="3"/>
        <v>-4.9923983169719577E-4</v>
      </c>
      <c r="R37" s="17">
        <f t="shared" si="4"/>
        <v>-2.4421751732006669E-3</v>
      </c>
      <c r="S37" s="17">
        <f t="shared" si="20"/>
        <v>4.3436149600542561E-4</v>
      </c>
      <c r="T37" s="17">
        <f t="shared" si="21"/>
        <v>5.1433450500688932E-3</v>
      </c>
      <c r="U37" s="17">
        <f t="shared" si="22"/>
        <v>4.6396126982056682E-3</v>
      </c>
      <c r="V37" s="17">
        <f t="shared" si="23"/>
        <v>5.3632197539198394</v>
      </c>
      <c r="W37" s="17">
        <f t="shared" si="0"/>
        <v>-2.9780135348392203E-4</v>
      </c>
      <c r="X37" s="17">
        <f t="shared" si="5"/>
        <v>-7.7326878303427809E-3</v>
      </c>
      <c r="Y37" s="17">
        <f t="shared" si="24"/>
        <v>4.155744050114154E-4</v>
      </c>
      <c r="Z37" s="17">
        <f t="shared" si="25"/>
        <v>5.0891492839717839E-3</v>
      </c>
      <c r="AA37" s="17">
        <f t="shared" si="26"/>
        <v>5.138852529902864E-3</v>
      </c>
      <c r="AB37" s="17">
        <f t="shared" si="27"/>
        <v>5.3656619290930401</v>
      </c>
      <c r="AC37" s="17">
        <f t="shared" si="6"/>
        <v>1.2477966870347056E-3</v>
      </c>
      <c r="AD37" s="17">
        <f t="shared" si="7"/>
        <v>-8.5647542165047733E-3</v>
      </c>
      <c r="AE37" s="17">
        <f t="shared" si="8"/>
        <v>-5.332003350483794E-3</v>
      </c>
      <c r="AF37" s="17">
        <f t="shared" si="9"/>
        <v>-8.7444165655541969E-3</v>
      </c>
      <c r="AG37" s="17">
        <f t="shared" si="10"/>
        <v>-9.0097337609371057E-3</v>
      </c>
      <c r="AH37" s="17">
        <f t="shared" si="11"/>
        <v>1416.6977191785923</v>
      </c>
      <c r="AI37" s="17">
        <f t="shared" si="12"/>
        <v>1.0990266239062895E-2</v>
      </c>
      <c r="AJ37" s="17">
        <f t="shared" si="13"/>
        <v>382.0355058617767</v>
      </c>
      <c r="AK37" s="17">
        <f t="shared" si="14"/>
        <v>20.409269612129854</v>
      </c>
      <c r="AL37" s="17">
        <f t="shared" si="15"/>
        <v>1.1255583434445804E-2</v>
      </c>
      <c r="AM37" s="17">
        <f t="shared" si="16"/>
        <v>1.0002624329869862</v>
      </c>
      <c r="AN37" s="17">
        <f t="shared" si="17"/>
        <v>1.7301848346409625E-2</v>
      </c>
      <c r="AO37" s="17">
        <f t="shared" si="18"/>
        <v>5.6594116510567932E-3</v>
      </c>
      <c r="AP37" s="17">
        <f t="shared" si="19"/>
        <v>2.2445193396478519E-2</v>
      </c>
    </row>
    <row r="38" spans="10:42" x14ac:dyDescent="0.25">
      <c r="J38" s="17">
        <v>36</v>
      </c>
      <c r="K38">
        <v>1.2666851034737192</v>
      </c>
      <c r="L38">
        <v>-0.28888734959764406</v>
      </c>
      <c r="M38">
        <v>-1.3058752301731147</v>
      </c>
      <c r="N38">
        <v>0.76425408224167768</v>
      </c>
      <c r="O38" s="17">
        <f t="shared" si="1"/>
        <v>1.2666851034737192E-4</v>
      </c>
      <c r="P38" s="17">
        <f t="shared" si="2"/>
        <v>-2.8888734959764406E-5</v>
      </c>
      <c r="Q38" s="17">
        <f t="shared" si="3"/>
        <v>-2.6117504603462294E-3</v>
      </c>
      <c r="R38" s="17">
        <f t="shared" si="4"/>
        <v>1.5285081644833554E-3</v>
      </c>
      <c r="S38" s="17">
        <f t="shared" si="20"/>
        <v>4.7415770715171241E-4</v>
      </c>
      <c r="T38" s="17">
        <f t="shared" si="21"/>
        <v>5.0857873050953505E-3</v>
      </c>
      <c r="U38" s="17">
        <f t="shared" si="22"/>
        <v>1.5639009680388722E-3</v>
      </c>
      <c r="V38" s="17">
        <f t="shared" si="23"/>
        <v>5.3649634934793369</v>
      </c>
      <c r="W38" s="17">
        <f t="shared" si="0"/>
        <v>8.9586213234053901E-4</v>
      </c>
      <c r="X38" s="17">
        <f t="shared" si="5"/>
        <v>-2.6065016133981203E-3</v>
      </c>
      <c r="Y38" s="17">
        <f t="shared" si="24"/>
        <v>3.4748919680434049E-4</v>
      </c>
      <c r="Z38" s="17">
        <f t="shared" si="25"/>
        <v>5.1146760400551149E-3</v>
      </c>
      <c r="AA38" s="17">
        <f t="shared" si="26"/>
        <v>4.1756514283851015E-3</v>
      </c>
      <c r="AB38" s="17">
        <f t="shared" si="27"/>
        <v>5.3634349853148535</v>
      </c>
      <c r="AC38" s="17">
        <f t="shared" si="6"/>
        <v>-2.3824108278724726E-4</v>
      </c>
      <c r="AD38" s="17">
        <f t="shared" si="7"/>
        <v>-6.9594190473085031E-3</v>
      </c>
      <c r="AE38" s="17">
        <f t="shared" si="8"/>
        <v>1.7387283866481212E-4</v>
      </c>
      <c r="AF38" s="17">
        <f t="shared" si="9"/>
        <v>-8.3575633046471687E-3</v>
      </c>
      <c r="AG38" s="17">
        <f t="shared" si="10"/>
        <v>-5.4902524332518304E-3</v>
      </c>
      <c r="AH38" s="17">
        <f t="shared" si="11"/>
        <v>1424.5193942458113</v>
      </c>
      <c r="AI38" s="17">
        <f t="shared" si="12"/>
        <v>1.4509747566748169E-2</v>
      </c>
      <c r="AJ38" s="17">
        <f t="shared" si="13"/>
        <v>387.53888730804147</v>
      </c>
      <c r="AK38" s="17">
        <f t="shared" si="14"/>
        <v>19.262731810824693</v>
      </c>
      <c r="AL38" s="17">
        <f t="shared" si="15"/>
        <v>1.1642436695352832E-2</v>
      </c>
      <c r="AM38" s="17">
        <f t="shared" si="16"/>
        <v>0.99717369805635447</v>
      </c>
      <c r="AN38" s="17">
        <f t="shared" si="17"/>
        <v>2.8657210200668321E-2</v>
      </c>
      <c r="AO38" s="17">
        <f t="shared" si="18"/>
        <v>1.0677347188864462E-2</v>
      </c>
      <c r="AP38" s="17">
        <f t="shared" si="19"/>
        <v>3.3742997505763671E-2</v>
      </c>
    </row>
    <row r="39" spans="10:42" x14ac:dyDescent="0.25">
      <c r="J39" s="17">
        <v>37</v>
      </c>
      <c r="K39">
        <v>0.78428229244309478</v>
      </c>
      <c r="L39">
        <v>0.42815486267500091</v>
      </c>
      <c r="M39">
        <v>0.40388158595305867</v>
      </c>
      <c r="N39">
        <v>-0.64809682953637093</v>
      </c>
      <c r="O39" s="17">
        <f t="shared" si="1"/>
        <v>7.8428229244309478E-5</v>
      </c>
      <c r="P39" s="17">
        <f t="shared" si="2"/>
        <v>4.2815486267500091E-5</v>
      </c>
      <c r="Q39" s="17">
        <f t="shared" si="3"/>
        <v>8.0776317190611735E-4</v>
      </c>
      <c r="R39" s="17">
        <f t="shared" si="4"/>
        <v>-1.2961936590727419E-3</v>
      </c>
      <c r="S39" s="17">
        <f t="shared" si="20"/>
        <v>4.5775439496567941E-4</v>
      </c>
      <c r="T39" s="17">
        <f t="shared" si="21"/>
        <v>5.111445330343781E-3</v>
      </c>
      <c r="U39" s="17">
        <f t="shared" si="22"/>
        <v>2.2152740431411024E-3</v>
      </c>
      <c r="V39" s="17">
        <f t="shared" si="23"/>
        <v>5.363533783303378</v>
      </c>
      <c r="W39" s="17">
        <f t="shared" si="0"/>
        <v>-3.56347295911662E-5</v>
      </c>
      <c r="X39" s="17">
        <f t="shared" si="5"/>
        <v>-3.6921234052351708E-3</v>
      </c>
      <c r="Y39" s="17">
        <f t="shared" si="24"/>
        <v>3.7932616572136993E-4</v>
      </c>
      <c r="Z39" s="17">
        <f t="shared" si="25"/>
        <v>5.0686298440762809E-3</v>
      </c>
      <c r="AA39" s="17">
        <f t="shared" si="26"/>
        <v>1.407510871234985E-3</v>
      </c>
      <c r="AB39" s="17">
        <f t="shared" si="27"/>
        <v>5.3648299769624508</v>
      </c>
      <c r="AC39" s="17">
        <f t="shared" si="6"/>
        <v>7.1668970587188466E-4</v>
      </c>
      <c r="AD39" s="17">
        <f t="shared" si="7"/>
        <v>-2.3458514520583087E-3</v>
      </c>
      <c r="AE39" s="17">
        <f t="shared" si="8"/>
        <v>-3.1761771565678751E-3</v>
      </c>
      <c r="AF39" s="17">
        <f t="shared" si="9"/>
        <v>-2.0201369881961422E-3</v>
      </c>
      <c r="AG39" s="17">
        <f t="shared" si="10"/>
        <v>-3.0922793178127838E-3</v>
      </c>
      <c r="AH39" s="17">
        <f t="shared" si="11"/>
        <v>1419.7551677101274</v>
      </c>
      <c r="AI39" s="17">
        <f t="shared" si="12"/>
        <v>1.6907720682187218E-2</v>
      </c>
      <c r="AJ39" s="17">
        <f t="shared" si="13"/>
        <v>384.96297454532743</v>
      </c>
      <c r="AK39" s="17">
        <f t="shared" si="14"/>
        <v>19.799380303056786</v>
      </c>
      <c r="AL39" s="17">
        <f t="shared" si="15"/>
        <v>1.7979863011803859E-2</v>
      </c>
      <c r="AM39" s="17">
        <f t="shared" si="16"/>
        <v>1.0010543162450347</v>
      </c>
      <c r="AN39" s="17">
        <f t="shared" si="17"/>
        <v>2.7350468323952871E-2</v>
      </c>
      <c r="AO39" s="17">
        <f t="shared" si="18"/>
        <v>1.1255705683122622E-2</v>
      </c>
      <c r="AP39" s="17">
        <f t="shared" si="19"/>
        <v>3.2461913654296654E-2</v>
      </c>
    </row>
    <row r="40" spans="10:42" x14ac:dyDescent="0.25">
      <c r="J40" s="17">
        <v>38</v>
      </c>
      <c r="K40">
        <v>0.72309831011807546</v>
      </c>
      <c r="L40">
        <v>0.52528775995597243</v>
      </c>
      <c r="M40">
        <v>1.0750386536528822</v>
      </c>
      <c r="N40">
        <v>-2.7694477466866374</v>
      </c>
      <c r="O40" s="17">
        <f t="shared" si="1"/>
        <v>7.2309831011807546E-5</v>
      </c>
      <c r="P40" s="17">
        <f t="shared" si="2"/>
        <v>5.2528775995597243E-5</v>
      </c>
      <c r="Q40" s="17">
        <f t="shared" si="3"/>
        <v>2.1500773073057644E-3</v>
      </c>
      <c r="R40" s="17">
        <f t="shared" si="4"/>
        <v>-5.5388954933732748E-3</v>
      </c>
      <c r="S40" s="17">
        <f t="shared" si="20"/>
        <v>4.385133469843511E-4</v>
      </c>
      <c r="T40" s="17">
        <f t="shared" si="21"/>
        <v>5.1416850402706219E-3</v>
      </c>
      <c r="U40" s="17">
        <f t="shared" si="22"/>
        <v>4.1438239461327568E-3</v>
      </c>
      <c r="V40" s="17">
        <f t="shared" si="23"/>
        <v>5.3581473133283115</v>
      </c>
      <c r="W40" s="17">
        <f t="shared" si="0"/>
        <v>-3.4088401698451468E-3</v>
      </c>
      <c r="X40" s="17">
        <f t="shared" si="5"/>
        <v>-6.9063732435545953E-3</v>
      </c>
      <c r="Y40" s="17">
        <f t="shared" si="24"/>
        <v>3.6620351597254356E-4</v>
      </c>
      <c r="Z40" s="17">
        <f t="shared" si="25"/>
        <v>5.0891562642750247E-3</v>
      </c>
      <c r="AA40" s="17">
        <f t="shared" si="26"/>
        <v>1.9937466388269924E-3</v>
      </c>
      <c r="AB40" s="17">
        <f t="shared" si="27"/>
        <v>5.3636862088216848</v>
      </c>
      <c r="AC40" s="17">
        <f t="shared" si="6"/>
        <v>-2.8507783672823524E-5</v>
      </c>
      <c r="AD40" s="17">
        <f t="shared" si="7"/>
        <v>-3.322911064711654E-3</v>
      </c>
      <c r="AE40" s="17">
        <f t="shared" si="8"/>
        <v>-6.9307221402638095E-3</v>
      </c>
      <c r="AF40" s="17">
        <f t="shared" si="9"/>
        <v>-3.9052373591697532E-3</v>
      </c>
      <c r="AG40" s="17">
        <f t="shared" si="10"/>
        <v>-7.3949473260108709E-3</v>
      </c>
      <c r="AH40" s="17">
        <f t="shared" si="11"/>
        <v>1414.4346274211805</v>
      </c>
      <c r="AI40" s="17">
        <f t="shared" si="12"/>
        <v>1.260505267398913E-2</v>
      </c>
      <c r="AJ40" s="17">
        <f t="shared" si="13"/>
        <v>381.33388686508903</v>
      </c>
      <c r="AK40" s="17">
        <f t="shared" si="14"/>
        <v>20.555440236439786</v>
      </c>
      <c r="AL40" s="17">
        <f t="shared" si="15"/>
        <v>1.6094762640830249E-2</v>
      </c>
      <c r="AM40" s="17">
        <f t="shared" si="16"/>
        <v>1.0034462695575397</v>
      </c>
      <c r="AN40" s="17">
        <f t="shared" si="17"/>
        <v>1.633298924147766E-2</v>
      </c>
      <c r="AO40" s="17">
        <f t="shared" si="18"/>
        <v>6.3117532830857751E-3</v>
      </c>
      <c r="AP40" s="17">
        <f t="shared" si="19"/>
        <v>2.1474674281748284E-2</v>
      </c>
    </row>
    <row r="41" spans="10:42" x14ac:dyDescent="0.25">
      <c r="J41" s="17">
        <v>39</v>
      </c>
      <c r="K41">
        <v>0.46381501306314021</v>
      </c>
      <c r="L41">
        <v>1.4671377357444726</v>
      </c>
      <c r="M41">
        <v>-1.7225829651579261</v>
      </c>
      <c r="N41">
        <v>4.5494061851059087E-2</v>
      </c>
      <c r="O41" s="17">
        <f t="shared" si="1"/>
        <v>4.6381501306314021E-5</v>
      </c>
      <c r="P41" s="17">
        <f t="shared" si="2"/>
        <v>1.4671377357444726E-4</v>
      </c>
      <c r="Q41" s="17">
        <f t="shared" si="3"/>
        <v>-3.4451659303158522E-3</v>
      </c>
      <c r="R41" s="17">
        <f t="shared" si="4"/>
        <v>9.0988123702118173E-5</v>
      </c>
      <c r="S41" s="17">
        <f t="shared" si="20"/>
        <v>3.9719217889379495E-4</v>
      </c>
      <c r="T41" s="17">
        <f t="shared" si="21"/>
        <v>5.2600618057909452E-3</v>
      </c>
      <c r="U41" s="17">
        <f t="shared" si="22"/>
        <v>2.8427562120362897E-4</v>
      </c>
      <c r="V41" s="17">
        <f t="shared" si="23"/>
        <v>5.359468020965334</v>
      </c>
      <c r="W41" s="17">
        <f t="shared" si="0"/>
        <v>-2.7965521542629335E-3</v>
      </c>
      <c r="X41" s="17">
        <f t="shared" si="5"/>
        <v>-4.737927020060483E-4</v>
      </c>
      <c r="Y41" s="17">
        <f t="shared" si="24"/>
        <v>3.5081067758748093E-4</v>
      </c>
      <c r="Z41" s="17">
        <f t="shared" si="25"/>
        <v>5.1133480322164979E-3</v>
      </c>
      <c r="AA41" s="17">
        <f t="shared" si="26"/>
        <v>3.7294415515194811E-3</v>
      </c>
      <c r="AB41" s="17">
        <f t="shared" si="27"/>
        <v>5.3593770328416319</v>
      </c>
      <c r="AC41" s="17">
        <f t="shared" si="6"/>
        <v>-2.7270721358757903E-3</v>
      </c>
      <c r="AD41" s="17">
        <f t="shared" si="7"/>
        <v>-6.2157359191991352E-3</v>
      </c>
      <c r="AE41" s="17">
        <f t="shared" si="8"/>
        <v>1.7239701171256477E-3</v>
      </c>
      <c r="AF41" s="17">
        <f t="shared" si="9"/>
        <v>-9.9787640416081156E-3</v>
      </c>
      <c r="AG41" s="17">
        <f t="shared" si="10"/>
        <v>-6.9190161639135963E-3</v>
      </c>
      <c r="AH41" s="17">
        <f t="shared" si="11"/>
        <v>1426.729250185298</v>
      </c>
      <c r="AI41" s="17">
        <f t="shared" si="12"/>
        <v>1.3080983836086404E-2</v>
      </c>
      <c r="AJ41" s="17">
        <f t="shared" si="13"/>
        <v>389.3709166206134</v>
      </c>
      <c r="AK41" s="17">
        <f t="shared" si="14"/>
        <v>18.881059037372207</v>
      </c>
      <c r="AL41" s="17">
        <f t="shared" si="15"/>
        <v>1.0021235958391885E-2</v>
      </c>
      <c r="AM41" s="17">
        <f t="shared" si="16"/>
        <v>0.99697975983508402</v>
      </c>
      <c r="AN41" s="17">
        <f t="shared" si="17"/>
        <v>2.7419651055203005E-2</v>
      </c>
      <c r="AO41" s="17">
        <f t="shared" si="18"/>
        <v>1.0154375115719375E-2</v>
      </c>
      <c r="AP41" s="17">
        <f t="shared" si="19"/>
        <v>3.2679712860993949E-2</v>
      </c>
    </row>
    <row r="42" spans="10:42" x14ac:dyDescent="0.25">
      <c r="J42" s="17">
        <v>40</v>
      </c>
      <c r="K42">
        <v>1.3540329746319912</v>
      </c>
      <c r="L42">
        <v>1.6882040654309094</v>
      </c>
      <c r="M42">
        <v>0.23866505216574296</v>
      </c>
      <c r="N42">
        <v>0.14505076251225546</v>
      </c>
      <c r="O42" s="17">
        <f t="shared" si="1"/>
        <v>1.3540329746319912E-4</v>
      </c>
      <c r="P42" s="17">
        <f t="shared" si="2"/>
        <v>1.6882040654309094E-4</v>
      </c>
      <c r="Q42" s="17">
        <f t="shared" si="3"/>
        <v>4.7733010433148593E-4</v>
      </c>
      <c r="R42" s="17">
        <f t="shared" si="4"/>
        <v>2.9010152502451092E-4</v>
      </c>
      <c r="S42" s="17">
        <f t="shared" si="20"/>
        <v>4.5315704057823509E-4</v>
      </c>
      <c r="T42" s="17">
        <f t="shared" si="21"/>
        <v>5.3768698511758471E-3</v>
      </c>
      <c r="U42" s="17">
        <f t="shared" si="22"/>
        <v>7.3317816341475202E-4</v>
      </c>
      <c r="V42" s="17">
        <f t="shared" si="23"/>
        <v>5.3607237004762744</v>
      </c>
      <c r="W42" s="17">
        <f t="shared" si="0"/>
        <v>-2.1006720083103897E-3</v>
      </c>
      <c r="X42" s="17">
        <f t="shared" si="5"/>
        <v>-1.2219636056912534E-3</v>
      </c>
      <c r="Y42" s="17">
        <f t="shared" si="24"/>
        <v>3.1775374311503597E-4</v>
      </c>
      <c r="Z42" s="17">
        <f t="shared" si="25"/>
        <v>5.2080494446327561E-3</v>
      </c>
      <c r="AA42" s="17">
        <f t="shared" si="26"/>
        <v>2.5584805908326609E-4</v>
      </c>
      <c r="AB42" s="17">
        <f t="shared" si="27"/>
        <v>5.3604335989512499</v>
      </c>
      <c r="AC42" s="17">
        <f t="shared" si="6"/>
        <v>-2.2372417234100194E-3</v>
      </c>
      <c r="AD42" s="17">
        <f t="shared" si="7"/>
        <v>-4.264134318054435E-4</v>
      </c>
      <c r="AE42" s="17">
        <f t="shared" si="8"/>
        <v>-1.0582030666968815E-3</v>
      </c>
      <c r="AF42" s="17">
        <f t="shared" si="9"/>
        <v>-2.7347240605163701E-3</v>
      </c>
      <c r="AG42" s="17">
        <f t="shared" si="10"/>
        <v>-3.1000650548704389E-3</v>
      </c>
      <c r="AH42" s="17">
        <f t="shared" si="11"/>
        <v>1422.765358997611</v>
      </c>
      <c r="AI42" s="17">
        <f t="shared" si="12"/>
        <v>1.6899934945129563E-2</v>
      </c>
      <c r="AJ42" s="17">
        <f t="shared" si="13"/>
        <v>387.27974076863137</v>
      </c>
      <c r="AK42" s="17">
        <f t="shared" si="14"/>
        <v>19.316720673201797</v>
      </c>
      <c r="AL42" s="17">
        <f t="shared" si="15"/>
        <v>1.726527593948363E-2</v>
      </c>
      <c r="AM42" s="17">
        <f t="shared" si="16"/>
        <v>1.0003592693654502</v>
      </c>
      <c r="AN42" s="17">
        <f t="shared" si="17"/>
        <v>2.9133067336800218E-2</v>
      </c>
      <c r="AO42" s="17">
        <f t="shared" si="18"/>
        <v>1.2096666729424891E-2</v>
      </c>
      <c r="AP42" s="17">
        <f t="shared" si="19"/>
        <v>3.4509937187976063E-2</v>
      </c>
    </row>
    <row r="43" spans="10:42" x14ac:dyDescent="0.25">
      <c r="J43" s="17">
        <v>41</v>
      </c>
      <c r="K43">
        <v>1.8545415514381602</v>
      </c>
      <c r="L43">
        <v>-4.2584815673762932E-2</v>
      </c>
      <c r="M43">
        <v>-0.65689846451277845</v>
      </c>
      <c r="N43">
        <v>0.90737557911779732</v>
      </c>
      <c r="O43" s="17">
        <f t="shared" si="1"/>
        <v>1.8545415514381602E-4</v>
      </c>
      <c r="P43" s="17">
        <f t="shared" si="2"/>
        <v>-4.2584815673762932E-6</v>
      </c>
      <c r="Q43" s="17">
        <f t="shared" si="3"/>
        <v>-1.3137969290255569E-3</v>
      </c>
      <c r="R43" s="17">
        <f t="shared" si="4"/>
        <v>1.8147511582355946E-3</v>
      </c>
      <c r="S43" s="17">
        <f t="shared" si="20"/>
        <v>5.4797978760640412E-4</v>
      </c>
      <c r="T43" s="17">
        <f t="shared" si="21"/>
        <v>5.2972373993733016E-3</v>
      </c>
      <c r="U43" s="17">
        <f t="shared" si="22"/>
        <v>-6.5393658195228002E-4</v>
      </c>
      <c r="V43" s="17">
        <f t="shared" si="23"/>
        <v>5.3632528937182364</v>
      </c>
      <c r="W43" s="17">
        <f t="shared" si="0"/>
        <v>-3.2777109872978891E-4</v>
      </c>
      <c r="X43" s="17">
        <f t="shared" si="5"/>
        <v>1.0898943032538E-3</v>
      </c>
      <c r="Y43" s="17">
        <f t="shared" si="24"/>
        <v>3.625256324625881E-4</v>
      </c>
      <c r="Z43" s="17">
        <f t="shared" si="25"/>
        <v>5.3014958809406779E-3</v>
      </c>
      <c r="AA43" s="17">
        <f t="shared" si="26"/>
        <v>6.5986034707327687E-4</v>
      </c>
      <c r="AB43" s="17">
        <f t="shared" si="27"/>
        <v>5.3614381425600008</v>
      </c>
      <c r="AC43" s="17">
        <f t="shared" si="6"/>
        <v>-1.6805376066488576E-3</v>
      </c>
      <c r="AD43" s="17">
        <f t="shared" si="7"/>
        <v>-1.0997672451221281E-3</v>
      </c>
      <c r="AE43" s="17">
        <f t="shared" si="8"/>
        <v>1.9288644014587336E-3</v>
      </c>
      <c r="AF43" s="17">
        <f t="shared" si="9"/>
        <v>-2.963599392624674E-3</v>
      </c>
      <c r="AG43" s="17">
        <f t="shared" si="10"/>
        <v>-1.1601970936903736E-3</v>
      </c>
      <c r="AH43" s="17">
        <f t="shared" si="11"/>
        <v>1427.0216088042341</v>
      </c>
      <c r="AI43" s="17">
        <f t="shared" si="12"/>
        <v>1.8839802906309627E-2</v>
      </c>
      <c r="AJ43" s="17">
        <f t="shared" si="13"/>
        <v>390.11344442101938</v>
      </c>
      <c r="AK43" s="17">
        <f t="shared" si="14"/>
        <v>18.726365745620964</v>
      </c>
      <c r="AL43" s="17">
        <f t="shared" si="15"/>
        <v>1.7036400607375327E-2</v>
      </c>
      <c r="AM43" s="17">
        <f t="shared" si="16"/>
        <v>0.99822994518491526</v>
      </c>
      <c r="AN43" s="17">
        <f t="shared" si="17"/>
        <v>3.572556022506352E-2</v>
      </c>
      <c r="AO43" s="17">
        <f t="shared" si="18"/>
        <v>1.4843388085631189E-2</v>
      </c>
      <c r="AP43" s="17">
        <f t="shared" si="19"/>
        <v>4.1022797624436821E-2</v>
      </c>
    </row>
    <row r="44" spans="10:42" x14ac:dyDescent="0.25">
      <c r="J44" s="17">
        <v>42</v>
      </c>
      <c r="K44">
        <v>-9.9066710390616208E-3</v>
      </c>
      <c r="L44">
        <v>1.0391931937192567</v>
      </c>
      <c r="M44">
        <v>0.43470436139614321</v>
      </c>
      <c r="N44">
        <v>1.4533634384861216</v>
      </c>
      <c r="O44" s="17">
        <f t="shared" si="1"/>
        <v>-9.9066710390616208E-7</v>
      </c>
      <c r="P44" s="17">
        <f t="shared" si="2"/>
        <v>1.0391931937192567E-4</v>
      </c>
      <c r="Q44" s="17">
        <f t="shared" si="3"/>
        <v>8.6940872279228643E-4</v>
      </c>
      <c r="R44" s="17">
        <f t="shared" si="4"/>
        <v>2.9067268769722432E-3</v>
      </c>
      <c r="S44" s="17">
        <f t="shared" si="20"/>
        <v>4.3739316298121718E-4</v>
      </c>
      <c r="T44" s="17">
        <f t="shared" si="21"/>
        <v>5.3417092388705675E-3</v>
      </c>
      <c r="U44" s="17">
        <f t="shared" si="22"/>
        <v>2.808657990352344E-4</v>
      </c>
      <c r="V44" s="17">
        <f t="shared" si="23"/>
        <v>5.366368224030543</v>
      </c>
      <c r="W44" s="17">
        <f t="shared" si="0"/>
        <v>1.3935678983548066E-3</v>
      </c>
      <c r="X44" s="17">
        <f t="shared" si="5"/>
        <v>-4.6810966505872399E-4</v>
      </c>
      <c r="Y44" s="17">
        <f t="shared" si="24"/>
        <v>4.3838383008512334E-4</v>
      </c>
      <c r="Z44" s="17">
        <f t="shared" si="25"/>
        <v>5.2377899194986418E-3</v>
      </c>
      <c r="AA44" s="17">
        <f t="shared" si="26"/>
        <v>-5.8854292375705203E-4</v>
      </c>
      <c r="AB44" s="17">
        <f t="shared" si="27"/>
        <v>5.3634614971535708</v>
      </c>
      <c r="AC44" s="17">
        <f t="shared" si="6"/>
        <v>-2.6221687898415934E-4</v>
      </c>
      <c r="AD44" s="17">
        <f t="shared" si="7"/>
        <v>9.8090487292842019E-4</v>
      </c>
      <c r="AE44" s="17">
        <f t="shared" si="8"/>
        <v>-3.2275993577639115E-4</v>
      </c>
      <c r="AF44" s="17">
        <f t="shared" si="9"/>
        <v>8.8217213943233099E-4</v>
      </c>
      <c r="AG44" s="17">
        <f t="shared" si="10"/>
        <v>8.6614190082646828E-4</v>
      </c>
      <c r="AH44" s="17">
        <f t="shared" si="11"/>
        <v>1423.8121068723844</v>
      </c>
      <c r="AI44" s="17">
        <f t="shared" si="12"/>
        <v>2.086614190082647E-2</v>
      </c>
      <c r="AJ44" s="17">
        <f t="shared" si="13"/>
        <v>388.04715617009708</v>
      </c>
      <c r="AK44" s="17">
        <f t="shared" si="14"/>
        <v>19.156842464563109</v>
      </c>
      <c r="AL44" s="17">
        <f t="shared" si="15"/>
        <v>2.0882172139432331E-2</v>
      </c>
      <c r="AM44" s="17">
        <f t="shared" si="16"/>
        <v>1.0000157025862138</v>
      </c>
      <c r="AN44" s="17">
        <f t="shared" si="17"/>
        <v>3.6187148716722482E-2</v>
      </c>
      <c r="AO44" s="17">
        <f t="shared" si="18"/>
        <v>1.5563809546350626E-2</v>
      </c>
      <c r="AP44" s="17">
        <f t="shared" si="19"/>
        <v>4.1528857955593051E-2</v>
      </c>
    </row>
    <row r="45" spans="10:42" x14ac:dyDescent="0.25">
      <c r="J45" s="17">
        <v>43</v>
      </c>
      <c r="K45">
        <v>-0.12120153769501485</v>
      </c>
      <c r="L45">
        <v>-0.96171788754872978</v>
      </c>
      <c r="M45">
        <v>-1.5385876395157538</v>
      </c>
      <c r="N45">
        <v>-2.565066097304225</v>
      </c>
      <c r="O45" s="17">
        <f t="shared" si="1"/>
        <v>-1.2120153769501485E-5</v>
      </c>
      <c r="P45" s="17">
        <f t="shared" si="2"/>
        <v>-9.6171788754872978E-5</v>
      </c>
      <c r="Q45" s="17">
        <f t="shared" si="3"/>
        <v>-3.0771752790315077E-3</v>
      </c>
      <c r="R45" s="17">
        <f t="shared" si="4"/>
        <v>-5.1301321946084499E-3</v>
      </c>
      <c r="S45" s="17">
        <f t="shared" si="20"/>
        <v>3.377943766154723E-4</v>
      </c>
      <c r="T45" s="17">
        <f t="shared" si="21"/>
        <v>5.177195602341581E-3</v>
      </c>
      <c r="U45" s="17">
        <f t="shared" si="22"/>
        <v>-2.8243960598997968E-3</v>
      </c>
      <c r="V45" s="17">
        <f t="shared" si="23"/>
        <v>5.3608236292088076</v>
      </c>
      <c r="W45" s="17">
        <f t="shared" si="0"/>
        <v>-1.9338509293522572E-3</v>
      </c>
      <c r="X45" s="17">
        <f t="shared" si="5"/>
        <v>4.7073267664996619E-3</v>
      </c>
      <c r="Y45" s="17">
        <f t="shared" si="24"/>
        <v>3.4991453038497379E-4</v>
      </c>
      <c r="Z45" s="17">
        <f t="shared" si="25"/>
        <v>5.273367391096454E-3</v>
      </c>
      <c r="AA45" s="17">
        <f t="shared" si="26"/>
        <v>2.5277921913171095E-4</v>
      </c>
      <c r="AB45" s="17">
        <f t="shared" si="27"/>
        <v>5.3659537614034161</v>
      </c>
      <c r="AC45" s="17">
        <f t="shared" si="6"/>
        <v>1.1148543186835177E-3</v>
      </c>
      <c r="AD45" s="17">
        <f t="shared" si="7"/>
        <v>-4.2129869855285159E-4</v>
      </c>
      <c r="AE45" s="17">
        <f t="shared" si="8"/>
        <v>4.0411997298281316E-3</v>
      </c>
      <c r="AF45" s="17">
        <f t="shared" si="9"/>
        <v>6.2333917037185745E-4</v>
      </c>
      <c r="AG45" s="17">
        <f t="shared" si="10"/>
        <v>1.977811998614392E-3</v>
      </c>
      <c r="AH45" s="17">
        <f t="shared" si="11"/>
        <v>1430.0391428627463</v>
      </c>
      <c r="AI45" s="17">
        <f t="shared" si="12"/>
        <v>2.1977811998614392E-2</v>
      </c>
      <c r="AJ45" s="17">
        <f t="shared" si="13"/>
        <v>392.9080328187564</v>
      </c>
      <c r="AK45" s="17">
        <f t="shared" si="14"/>
        <v>18.144159829425753</v>
      </c>
      <c r="AL45" s="17">
        <f t="shared" si="15"/>
        <v>2.0623339170371856E-2</v>
      </c>
      <c r="AM45" s="17">
        <f t="shared" si="16"/>
        <v>0.99867465534736632</v>
      </c>
      <c r="AN45" s="17">
        <f t="shared" si="17"/>
        <v>4.1594341852165061E-2</v>
      </c>
      <c r="AO45" s="17">
        <f t="shared" si="18"/>
        <v>1.8198729490822768E-2</v>
      </c>
      <c r="AP45" s="17">
        <f t="shared" si="19"/>
        <v>4.6771537454506643E-2</v>
      </c>
    </row>
    <row r="46" spans="10:42" x14ac:dyDescent="0.25">
      <c r="J46" s="17">
        <v>44</v>
      </c>
      <c r="K46">
        <v>0.10318785825802479</v>
      </c>
      <c r="L46">
        <v>0.29919192456873134</v>
      </c>
      <c r="M46">
        <v>-1.7787442629924044E-2</v>
      </c>
      <c r="N46">
        <v>0.20049924387421925</v>
      </c>
      <c r="O46" s="17">
        <f t="shared" si="1"/>
        <v>1.0318785825802479E-5</v>
      </c>
      <c r="P46" s="17">
        <f t="shared" si="2"/>
        <v>2.9919192456873134E-5</v>
      </c>
      <c r="Q46" s="17">
        <f t="shared" si="3"/>
        <v>-3.5574885259848088E-5</v>
      </c>
      <c r="R46" s="17">
        <f t="shared" si="4"/>
        <v>4.0099848774843849E-4</v>
      </c>
      <c r="S46" s="17">
        <f t="shared" si="20"/>
        <v>2.8055428711818033E-4</v>
      </c>
      <c r="T46" s="17">
        <f t="shared" si="21"/>
        <v>5.1716756743301383E-3</v>
      </c>
      <c r="U46" s="17">
        <f t="shared" si="22"/>
        <v>-2.5775313391696651E-3</v>
      </c>
      <c r="V46" s="17">
        <f t="shared" si="23"/>
        <v>5.3619190840337758</v>
      </c>
      <c r="W46" s="17">
        <f t="shared" si="0"/>
        <v>-1.3250657879914126E-3</v>
      </c>
      <c r="X46" s="17">
        <f t="shared" si="5"/>
        <v>4.2958855652827756E-3</v>
      </c>
      <c r="Y46" s="17">
        <f t="shared" si="24"/>
        <v>2.7023550129237785E-4</v>
      </c>
      <c r="Z46" s="17">
        <f t="shared" si="25"/>
        <v>5.1417564818732652E-3</v>
      </c>
      <c r="AA46" s="17">
        <f t="shared" si="26"/>
        <v>-2.541956453909817E-3</v>
      </c>
      <c r="AB46" s="17">
        <f t="shared" si="27"/>
        <v>5.3615180855460274</v>
      </c>
      <c r="AC46" s="17">
        <f t="shared" si="6"/>
        <v>-1.5470807434823522E-3</v>
      </c>
      <c r="AD46" s="17">
        <f t="shared" si="7"/>
        <v>4.2365940898496952E-3</v>
      </c>
      <c r="AE46" s="17">
        <f t="shared" si="8"/>
        <v>2.9535201235719637E-3</v>
      </c>
      <c r="AF46" s="17">
        <f t="shared" si="9"/>
        <v>3.3956123613422921E-3</v>
      </c>
      <c r="AG46" s="17">
        <f t="shared" si="10"/>
        <v>3.5300069814174612E-3</v>
      </c>
      <c r="AH46" s="17">
        <f t="shared" si="11"/>
        <v>1428.4845640460057</v>
      </c>
      <c r="AI46" s="17">
        <f t="shared" si="12"/>
        <v>2.353000698141746E-2</v>
      </c>
      <c r="AJ46" s="17">
        <f t="shared" si="13"/>
        <v>392.03508202787708</v>
      </c>
      <c r="AK46" s="17">
        <f t="shared" si="14"/>
        <v>18.326024577525608</v>
      </c>
      <c r="AL46" s="17">
        <f t="shared" si="15"/>
        <v>2.3395612361342293E-2</v>
      </c>
      <c r="AM46" s="17">
        <f t="shared" si="16"/>
        <v>0.99986869498777908</v>
      </c>
      <c r="AN46" s="17">
        <f t="shared" si="17"/>
        <v>4.2456040847716203E-2</v>
      </c>
      <c r="AO46" s="17">
        <f t="shared" si="18"/>
        <v>1.9005413634562748E-2</v>
      </c>
      <c r="AP46" s="17">
        <f t="shared" si="19"/>
        <v>4.7627716522046344E-2</v>
      </c>
    </row>
    <row r="47" spans="10:42" x14ac:dyDescent="0.25">
      <c r="J47" s="17">
        <v>45</v>
      </c>
      <c r="K47">
        <v>0.25823283067438751</v>
      </c>
      <c r="L47">
        <v>1.4761735656065866</v>
      </c>
      <c r="M47">
        <v>8.5284455053624697E-2</v>
      </c>
      <c r="N47">
        <v>-1.1167367119924165</v>
      </c>
      <c r="O47" s="17">
        <f t="shared" si="1"/>
        <v>2.5823283067438751E-5</v>
      </c>
      <c r="P47" s="17">
        <f t="shared" si="2"/>
        <v>1.4761735656065866E-4</v>
      </c>
      <c r="Q47" s="17">
        <f t="shared" si="3"/>
        <v>1.7056891010724939E-4</v>
      </c>
      <c r="R47" s="17">
        <f t="shared" si="4"/>
        <v>-2.2334734239848331E-3</v>
      </c>
      <c r="S47" s="17">
        <f t="shared" si="20"/>
        <v>2.5026671276198303E-4</v>
      </c>
      <c r="T47" s="17">
        <f t="shared" si="21"/>
        <v>5.2849578960247699E-3</v>
      </c>
      <c r="U47" s="17">
        <f t="shared" si="22"/>
        <v>-2.1492092951454493E-3</v>
      </c>
      <c r="V47" s="17">
        <f t="shared" si="23"/>
        <v>5.3601609759820175</v>
      </c>
      <c r="W47" s="17">
        <f t="shared" si="0"/>
        <v>-2.5853321632342656E-3</v>
      </c>
      <c r="X47" s="17">
        <f t="shared" si="5"/>
        <v>3.5820154919090825E-3</v>
      </c>
      <c r="Y47" s="17">
        <f t="shared" si="24"/>
        <v>2.2444342969454427E-4</v>
      </c>
      <c r="Z47" s="17">
        <f t="shared" si="25"/>
        <v>5.1373405394641112E-3</v>
      </c>
      <c r="AA47" s="17">
        <f t="shared" si="26"/>
        <v>-2.3197782052526987E-3</v>
      </c>
      <c r="AB47" s="17">
        <f t="shared" si="27"/>
        <v>5.3623944494060023</v>
      </c>
      <c r="AC47" s="17">
        <f t="shared" si="6"/>
        <v>-1.0600526303934583E-3</v>
      </c>
      <c r="AD47" s="17">
        <f t="shared" si="7"/>
        <v>3.8662970087544979E-3</v>
      </c>
      <c r="AE47" s="17">
        <f t="shared" si="8"/>
        <v>1.8166437733259143E-3</v>
      </c>
      <c r="AF47" s="17">
        <f t="shared" si="9"/>
        <v>3.4506272131534562E-3</v>
      </c>
      <c r="AG47" s="17">
        <f t="shared" si="10"/>
        <v>2.5935773812332447E-3</v>
      </c>
      <c r="AH47" s="17">
        <f t="shared" si="11"/>
        <v>1426.8614765281754</v>
      </c>
      <c r="AI47" s="17">
        <f t="shared" si="12"/>
        <v>2.2593577381233246E-2</v>
      </c>
      <c r="AJ47" s="17">
        <f t="shared" si="13"/>
        <v>391.01372699165375</v>
      </c>
      <c r="AK47" s="17">
        <f t="shared" si="14"/>
        <v>18.5388068767388</v>
      </c>
      <c r="AL47" s="17">
        <f t="shared" si="15"/>
        <v>2.3450627213153455E-2</v>
      </c>
      <c r="AM47" s="17">
        <f t="shared" si="16"/>
        <v>1.0008381138419771</v>
      </c>
      <c r="AN47" s="17">
        <f t="shared" si="17"/>
        <v>3.9494369950234413E-2</v>
      </c>
      <c r="AO47" s="17">
        <f t="shared" si="18"/>
        <v>1.7801519414316961E-2</v>
      </c>
      <c r="AP47" s="17">
        <f t="shared" si="19"/>
        <v>4.4779327846259182E-2</v>
      </c>
    </row>
    <row r="48" spans="10:42" x14ac:dyDescent="0.25">
      <c r="J48" s="17">
        <v>46</v>
      </c>
      <c r="K48">
        <v>-1.3899125406169333</v>
      </c>
      <c r="L48">
        <v>0.19145318219671026</v>
      </c>
      <c r="M48">
        <v>0.95108134701149538</v>
      </c>
      <c r="N48">
        <v>-1.5087925930856727</v>
      </c>
      <c r="O48" s="17">
        <f t="shared" si="1"/>
        <v>-1.3899125406169333E-4</v>
      </c>
      <c r="P48" s="17">
        <f t="shared" si="2"/>
        <v>1.9145318219671026E-5</v>
      </c>
      <c r="Q48" s="17">
        <f t="shared" si="3"/>
        <v>1.9021626940229908E-3</v>
      </c>
      <c r="R48" s="17">
        <f t="shared" si="4"/>
        <v>-3.0175851861713454E-3</v>
      </c>
      <c r="S48" s="17">
        <f t="shared" si="20"/>
        <v>6.1222116147893106E-5</v>
      </c>
      <c r="T48" s="17">
        <f t="shared" si="21"/>
        <v>5.2471116350394868E-3</v>
      </c>
      <c r="U48" s="17">
        <f t="shared" si="22"/>
        <v>-3.2125671607913632E-5</v>
      </c>
      <c r="V48" s="17">
        <f t="shared" si="23"/>
        <v>5.3579703777784253</v>
      </c>
      <c r="W48" s="17">
        <f t="shared" si="0"/>
        <v>-4.1210093062900273E-3</v>
      </c>
      <c r="X48" s="17">
        <f t="shared" si="5"/>
        <v>5.3542786013189387E-5</v>
      </c>
      <c r="Y48" s="17">
        <f t="shared" si="24"/>
        <v>2.0021337020958643E-4</v>
      </c>
      <c r="Z48" s="17">
        <f t="shared" si="25"/>
        <v>5.2279663168198157E-3</v>
      </c>
      <c r="AA48" s="17">
        <f t="shared" si="26"/>
        <v>-1.9342883656309044E-3</v>
      </c>
      <c r="AB48" s="17">
        <f t="shared" si="27"/>
        <v>5.3609879629645967</v>
      </c>
      <c r="AC48" s="17">
        <f t="shared" si="6"/>
        <v>-2.0682657305870849E-3</v>
      </c>
      <c r="AD48" s="17">
        <f t="shared" si="7"/>
        <v>3.2238139427181742E-3</v>
      </c>
      <c r="AE48" s="17">
        <f t="shared" si="8"/>
        <v>-1.7339642734862095E-3</v>
      </c>
      <c r="AF48" s="17">
        <f t="shared" si="9"/>
        <v>1.692850535917452E-3</v>
      </c>
      <c r="AG48" s="17">
        <f t="shared" si="10"/>
        <v>-9.6163866032505149E-4</v>
      </c>
      <c r="AH48" s="17">
        <f t="shared" si="11"/>
        <v>1421.8042341436574</v>
      </c>
      <c r="AI48" s="17">
        <f t="shared" si="12"/>
        <v>1.9038361339674948E-2</v>
      </c>
      <c r="AJ48" s="17">
        <f t="shared" si="13"/>
        <v>387.337541824656</v>
      </c>
      <c r="AK48" s="17">
        <f t="shared" si="14"/>
        <v>19.304678786530001</v>
      </c>
      <c r="AL48" s="17">
        <f t="shared" si="15"/>
        <v>2.1692850535917452E-2</v>
      </c>
      <c r="AM48" s="17">
        <f t="shared" si="16"/>
        <v>1.0026048962403662</v>
      </c>
      <c r="AN48" s="17">
        <f t="shared" si="17"/>
        <v>3.0296515842627193E-2</v>
      </c>
      <c r="AO48" s="17">
        <f t="shared" si="18"/>
        <v>1.3537103362345475E-2</v>
      </c>
      <c r="AP48" s="17">
        <f t="shared" si="19"/>
        <v>3.5543627477666678E-2</v>
      </c>
    </row>
    <row r="49" spans="10:42" x14ac:dyDescent="0.25">
      <c r="J49" s="17">
        <v>47</v>
      </c>
      <c r="K49">
        <v>-0.60996171669103205</v>
      </c>
      <c r="L49">
        <v>0.52353243518155068</v>
      </c>
      <c r="M49">
        <v>-0.2167610091419192</v>
      </c>
      <c r="N49">
        <v>-0.3435798134887591</v>
      </c>
      <c r="O49" s="17">
        <f t="shared" si="1"/>
        <v>-6.0996171669103205E-5</v>
      </c>
      <c r="P49" s="17">
        <f t="shared" si="2"/>
        <v>5.2353243518155068E-5</v>
      </c>
      <c r="Q49" s="17">
        <f t="shared" si="3"/>
        <v>-4.3352201828383841E-4</v>
      </c>
      <c r="R49" s="17">
        <f t="shared" si="4"/>
        <v>-6.871596269775182E-4</v>
      </c>
      <c r="S49" s="17">
        <f t="shared" si="20"/>
        <v>-1.201847875078872E-5</v>
      </c>
      <c r="T49" s="17">
        <f t="shared" si="21"/>
        <v>5.250042551549745E-3</v>
      </c>
      <c r="U49" s="17">
        <f t="shared" si="22"/>
        <v>-4.6243512273096068E-4</v>
      </c>
      <c r="V49" s="17">
        <f t="shared" si="23"/>
        <v>5.3585483247747447</v>
      </c>
      <c r="W49" s="17">
        <f t="shared" si="0"/>
        <v>-3.8609284109286123E-3</v>
      </c>
      <c r="X49" s="17">
        <f t="shared" si="5"/>
        <v>7.7072520455160113E-4</v>
      </c>
      <c r="Y49" s="17">
        <f t="shared" si="24"/>
        <v>4.8977692918314485E-5</v>
      </c>
      <c r="Z49" s="17">
        <f t="shared" si="25"/>
        <v>5.1976893080315899E-3</v>
      </c>
      <c r="AA49" s="17">
        <f t="shared" si="26"/>
        <v>-2.8913104447122269E-5</v>
      </c>
      <c r="AB49" s="17">
        <f t="shared" si="27"/>
        <v>5.3592354844017223</v>
      </c>
      <c r="AC49" s="17">
        <f t="shared" si="6"/>
        <v>-3.2968074450321315E-3</v>
      </c>
      <c r="AD49" s="17">
        <f t="shared" si="7"/>
        <v>4.8188507411870449E-5</v>
      </c>
      <c r="AE49" s="17">
        <f t="shared" si="8"/>
        <v>5.9961326891128444E-4</v>
      </c>
      <c r="AF49" s="17">
        <f t="shared" si="9"/>
        <v>-3.2405875197182828E-3</v>
      </c>
      <c r="AG49" s="17">
        <f t="shared" si="10"/>
        <v>-3.1118928209029574E-3</v>
      </c>
      <c r="AH49" s="17">
        <f t="shared" si="11"/>
        <v>1425.1259988645052</v>
      </c>
      <c r="AI49" s="17">
        <f t="shared" si="12"/>
        <v>1.6888107179097042E-2</v>
      </c>
      <c r="AJ49" s="17">
        <f t="shared" si="13"/>
        <v>389.12591971417146</v>
      </c>
      <c r="AK49" s="17">
        <f t="shared" si="14"/>
        <v>18.932100059547611</v>
      </c>
      <c r="AL49" s="17">
        <f t="shared" si="15"/>
        <v>1.6759412480281718E-2</v>
      </c>
      <c r="AM49" s="17">
        <f t="shared" si="16"/>
        <v>0.99987344261585254</v>
      </c>
      <c r="AN49" s="17">
        <f t="shared" si="17"/>
        <v>3.047084978687789E-2</v>
      </c>
      <c r="AO49" s="17">
        <f t="shared" si="18"/>
        <v>1.2750331050842147E-2</v>
      </c>
      <c r="AP49" s="17">
        <f t="shared" si="19"/>
        <v>3.5720892338427637E-2</v>
      </c>
    </row>
    <row r="50" spans="10:42" x14ac:dyDescent="0.25">
      <c r="J50" s="17">
        <v>48</v>
      </c>
      <c r="K50">
        <v>-0.16347598830179777</v>
      </c>
      <c r="L50">
        <v>-0.4396702024678234</v>
      </c>
      <c r="M50">
        <v>-0.80262225310434587</v>
      </c>
      <c r="N50">
        <v>0.64479650063731242</v>
      </c>
      <c r="O50" s="17">
        <f t="shared" si="1"/>
        <v>-1.6347598830179777E-5</v>
      </c>
      <c r="P50" s="17">
        <f t="shared" si="2"/>
        <v>-4.396702024678234E-5</v>
      </c>
      <c r="Q50" s="17">
        <f t="shared" si="3"/>
        <v>-1.6052445062086917E-3</v>
      </c>
      <c r="R50" s="17">
        <f t="shared" si="4"/>
        <v>1.2895930012746248E-3</v>
      </c>
      <c r="S50" s="17">
        <f t="shared" si="20"/>
        <v>-2.5962381830810754E-5</v>
      </c>
      <c r="T50" s="17">
        <f t="shared" si="21"/>
        <v>5.156067020993014E-3</v>
      </c>
      <c r="U50" s="17">
        <f t="shared" si="22"/>
        <v>-2.0214361166665563E-3</v>
      </c>
      <c r="V50" s="17">
        <f t="shared" si="23"/>
        <v>5.3609874350000517</v>
      </c>
      <c r="W50" s="17">
        <f t="shared" si="0"/>
        <v>-2.2614358692218894E-3</v>
      </c>
      <c r="X50" s="17">
        <f t="shared" si="5"/>
        <v>3.3690601944442607E-3</v>
      </c>
      <c r="Y50" s="17">
        <f t="shared" si="24"/>
        <v>-9.6147830006309769E-6</v>
      </c>
      <c r="Z50" s="17">
        <f t="shared" si="25"/>
        <v>5.2000340412397964E-3</v>
      </c>
      <c r="AA50" s="17">
        <f t="shared" si="26"/>
        <v>-4.161916104578646E-4</v>
      </c>
      <c r="AB50" s="17">
        <f t="shared" si="27"/>
        <v>5.3596978419987771</v>
      </c>
      <c r="AC50" s="17">
        <f t="shared" si="6"/>
        <v>-3.0887427287434369E-3</v>
      </c>
      <c r="AD50" s="17">
        <f t="shared" si="7"/>
        <v>6.9365268409644107E-4</v>
      </c>
      <c r="AE50" s="17">
        <f t="shared" si="8"/>
        <v>3.4609987824276629E-3</v>
      </c>
      <c r="AF50" s="17">
        <f t="shared" si="9"/>
        <v>-2.2794812639642557E-3</v>
      </c>
      <c r="AG50" s="17">
        <f t="shared" si="10"/>
        <v>-4.5704328476702297E-4</v>
      </c>
      <c r="AH50" s="17">
        <f t="shared" si="11"/>
        <v>1429.209673449976</v>
      </c>
      <c r="AI50" s="17">
        <f t="shared" si="12"/>
        <v>1.9542956715232977E-2</v>
      </c>
      <c r="AJ50" s="17">
        <f t="shared" si="13"/>
        <v>392.00331765059417</v>
      </c>
      <c r="AK50" s="17">
        <f t="shared" si="14"/>
        <v>18.332642156126212</v>
      </c>
      <c r="AL50" s="17">
        <f t="shared" si="15"/>
        <v>1.7720518736035744E-2</v>
      </c>
      <c r="AM50" s="17">
        <f t="shared" si="16"/>
        <v>0.99821249515070076</v>
      </c>
      <c r="AN50" s="17">
        <f t="shared" si="17"/>
        <v>3.7747129393946081E-2</v>
      </c>
      <c r="AO50" s="17">
        <f t="shared" si="18"/>
        <v>1.6018764885157445E-2</v>
      </c>
      <c r="AP50" s="17">
        <f t="shared" si="19"/>
        <v>4.2903196414939095E-2</v>
      </c>
    </row>
    <row r="51" spans="10:42" x14ac:dyDescent="0.25">
      <c r="J51" s="17">
        <v>49</v>
      </c>
      <c r="K51">
        <v>5.882270670554135E-2</v>
      </c>
      <c r="L51">
        <v>1.2634518498089164</v>
      </c>
      <c r="M51">
        <v>0.26218913262709975</v>
      </c>
      <c r="N51">
        <v>5.7136730902129784E-2</v>
      </c>
      <c r="O51" s="17">
        <f t="shared" si="1"/>
        <v>5.882270670554135E-6</v>
      </c>
      <c r="P51" s="17">
        <f t="shared" si="2"/>
        <v>1.2634518498089164E-4</v>
      </c>
      <c r="Q51" s="17">
        <f t="shared" si="3"/>
        <v>5.243782652541995E-4</v>
      </c>
      <c r="R51" s="17">
        <f t="shared" si="4"/>
        <v>1.1427346180425957E-4</v>
      </c>
      <c r="S51" s="17">
        <f t="shared" si="20"/>
        <v>-1.4887634794094468E-5</v>
      </c>
      <c r="T51" s="17">
        <f t="shared" si="21"/>
        <v>5.2511988017753027E-3</v>
      </c>
      <c r="U51" s="17">
        <f t="shared" si="22"/>
        <v>-1.2949142397457012E-3</v>
      </c>
      <c r="V51" s="17">
        <f t="shared" si="23"/>
        <v>5.3617634036408273</v>
      </c>
      <c r="W51" s="17">
        <f t="shared" si="0"/>
        <v>-1.8894772592877326E-3</v>
      </c>
      <c r="X51" s="17">
        <f t="shared" si="5"/>
        <v>2.158190399576169E-3</v>
      </c>
      <c r="Y51" s="17">
        <f t="shared" si="24"/>
        <v>-2.0769905464648603E-5</v>
      </c>
      <c r="Z51" s="17">
        <f t="shared" si="25"/>
        <v>5.1248536167944111E-3</v>
      </c>
      <c r="AA51" s="17">
        <f t="shared" si="26"/>
        <v>-1.8192925049999008E-3</v>
      </c>
      <c r="AB51" s="17">
        <f t="shared" si="27"/>
        <v>5.361649130179023</v>
      </c>
      <c r="AC51" s="17">
        <f t="shared" si="6"/>
        <v>-1.8091486953778393E-3</v>
      </c>
      <c r="AD51" s="17">
        <f t="shared" si="7"/>
        <v>3.0321541749998345E-3</v>
      </c>
      <c r="AE51" s="17">
        <f t="shared" si="8"/>
        <v>1.1003465324648811E-3</v>
      </c>
      <c r="AF51" s="17">
        <f t="shared" si="9"/>
        <v>1.7283645087886347E-3</v>
      </c>
      <c r="AG51" s="17">
        <f t="shared" si="10"/>
        <v>1.220693907909787E-3</v>
      </c>
      <c r="AH51" s="17">
        <f t="shared" si="11"/>
        <v>1425.8397855503458</v>
      </c>
      <c r="AI51" s="17">
        <f t="shared" si="12"/>
        <v>2.1220693907909788E-2</v>
      </c>
      <c r="AJ51" s="17">
        <f t="shared" si="13"/>
        <v>389.99152687944837</v>
      </c>
      <c r="AK51" s="17">
        <f t="shared" si="14"/>
        <v>18.751765233448257</v>
      </c>
      <c r="AL51" s="17">
        <f t="shared" si="15"/>
        <v>2.1728364508788636E-2</v>
      </c>
      <c r="AM51" s="17">
        <f t="shared" si="16"/>
        <v>1.0004971213410649</v>
      </c>
      <c r="AN51" s="17">
        <f t="shared" si="17"/>
        <v>3.7171211851438464E-2</v>
      </c>
      <c r="AO51" s="17">
        <f t="shared" si="18"/>
        <v>1.641669373931378E-2</v>
      </c>
      <c r="AP51" s="17">
        <f t="shared" si="19"/>
        <v>4.2422410653213768E-2</v>
      </c>
    </row>
    <row r="52" spans="10:42" x14ac:dyDescent="0.25">
      <c r="J52" s="17">
        <v>50</v>
      </c>
      <c r="K52">
        <v>0.2269541710120393</v>
      </c>
      <c r="L52">
        <v>0.21449068299261853</v>
      </c>
      <c r="M52">
        <v>-7.4589934229152277E-3</v>
      </c>
      <c r="N52">
        <v>-1.2238342605996877</v>
      </c>
      <c r="O52" s="17">
        <f t="shared" si="1"/>
        <v>2.269541710120393E-5</v>
      </c>
      <c r="P52" s="17">
        <f t="shared" si="2"/>
        <v>2.1449068299261853E-5</v>
      </c>
      <c r="Q52" s="17">
        <f t="shared" si="3"/>
        <v>-1.4917986845830455E-5</v>
      </c>
      <c r="R52" s="17">
        <f t="shared" si="4"/>
        <v>-2.4476685211993754E-3</v>
      </c>
      <c r="S52" s="17">
        <f t="shared" si="20"/>
        <v>1.0785309265928355E-5</v>
      </c>
      <c r="T52" s="17">
        <f t="shared" si="21"/>
        <v>5.2224081097195039E-3</v>
      </c>
      <c r="U52" s="17">
        <f t="shared" si="22"/>
        <v>-1.1803408026169616E-3</v>
      </c>
      <c r="V52" s="17">
        <f t="shared" si="23"/>
        <v>5.3598222365704444</v>
      </c>
      <c r="W52" s="17">
        <f t="shared" si="0"/>
        <v>-3.0147381262635481E-3</v>
      </c>
      <c r="X52" s="17">
        <f t="shared" si="5"/>
        <v>1.9672346710282694E-3</v>
      </c>
      <c r="Y52" s="17">
        <f t="shared" si="24"/>
        <v>-1.1910107835275575E-5</v>
      </c>
      <c r="Z52" s="17">
        <f t="shared" si="25"/>
        <v>5.200959041420242E-3</v>
      </c>
      <c r="AA52" s="17">
        <f t="shared" si="26"/>
        <v>-1.1654228157711311E-3</v>
      </c>
      <c r="AB52" s="17">
        <f t="shared" si="27"/>
        <v>5.3622699050916438</v>
      </c>
      <c r="AC52" s="17">
        <f t="shared" si="6"/>
        <v>-1.5115818074302951E-3</v>
      </c>
      <c r="AD52" s="17">
        <f t="shared" si="7"/>
        <v>1.942371359618552E-3</v>
      </c>
      <c r="AE52" s="17">
        <f t="shared" si="8"/>
        <v>8.5790543539671841E-4</v>
      </c>
      <c r="AF52" s="17">
        <f t="shared" si="9"/>
        <v>7.545181121246824E-4</v>
      </c>
      <c r="AG52" s="17">
        <f t="shared" si="10"/>
        <v>7.4141594191490397E-5</v>
      </c>
      <c r="AH52" s="17">
        <f t="shared" si="11"/>
        <v>1425.4941452888886</v>
      </c>
      <c r="AI52" s="17">
        <f t="shared" si="12"/>
        <v>2.0074141594191491E-2</v>
      </c>
      <c r="AJ52" s="17">
        <f t="shared" si="13"/>
        <v>389.75954149923757</v>
      </c>
      <c r="AK52" s="17">
        <f t="shared" si="14"/>
        <v>18.800095520992173</v>
      </c>
      <c r="AL52" s="17">
        <f t="shared" si="15"/>
        <v>2.0754518112124684E-2</v>
      </c>
      <c r="AM52" s="17">
        <f t="shared" si="16"/>
        <v>1.0006669873200296</v>
      </c>
      <c r="AN52" s="17">
        <f t="shared" si="17"/>
        <v>3.5056281353080615E-2</v>
      </c>
      <c r="AO52" s="17">
        <f t="shared" si="18"/>
        <v>1.5402475449511878E-2</v>
      </c>
      <c r="AP52" s="17">
        <f t="shared" si="19"/>
        <v>4.0278689462800117E-2</v>
      </c>
    </row>
    <row r="53" spans="10:42" x14ac:dyDescent="0.25">
      <c r="J53" s="17">
        <v>51</v>
      </c>
      <c r="K53">
        <v>0.2353613126615528</v>
      </c>
      <c r="L53">
        <v>0.14822148841631133</v>
      </c>
      <c r="M53">
        <v>0.75242382990836632</v>
      </c>
      <c r="N53">
        <v>-0.73617684392957017</v>
      </c>
      <c r="O53" s="17">
        <f t="shared" si="1"/>
        <v>2.353613126615528E-5</v>
      </c>
      <c r="P53" s="17">
        <f t="shared" si="2"/>
        <v>1.4822148841631133E-5</v>
      </c>
      <c r="Q53" s="17">
        <f t="shared" si="3"/>
        <v>1.5048476598167326E-3</v>
      </c>
      <c r="R53" s="17">
        <f t="shared" si="4"/>
        <v>-1.4723536878591403E-3</v>
      </c>
      <c r="S53" s="17">
        <f t="shared" si="20"/>
        <v>3.2164378678897964E-5</v>
      </c>
      <c r="T53" s="17">
        <f t="shared" si="21"/>
        <v>5.1927486366172343E-3</v>
      </c>
      <c r="U53" s="17">
        <f t="shared" si="22"/>
        <v>4.4254093746146713E-4</v>
      </c>
      <c r="V53" s="17">
        <f t="shared" si="23"/>
        <v>5.3592446177474784</v>
      </c>
      <c r="W53" s="17">
        <f t="shared" si="0"/>
        <v>-3.306033486828125E-3</v>
      </c>
      <c r="X53" s="17">
        <f t="shared" si="5"/>
        <v>-7.3756822910244521E-4</v>
      </c>
      <c r="Y53" s="17">
        <f t="shared" si="24"/>
        <v>8.6282474127426839E-6</v>
      </c>
      <c r="Z53" s="17">
        <f t="shared" si="25"/>
        <v>5.1779264877756031E-3</v>
      </c>
      <c r="AA53" s="17">
        <f t="shared" si="26"/>
        <v>-1.0623067223552655E-3</v>
      </c>
      <c r="AB53" s="17">
        <f t="shared" si="27"/>
        <v>5.3607169714353375</v>
      </c>
      <c r="AC53" s="17">
        <f t="shared" si="6"/>
        <v>-2.411790501010948E-3</v>
      </c>
      <c r="AD53" s="17">
        <f t="shared" si="7"/>
        <v>1.7705112039254425E-3</v>
      </c>
      <c r="AE53" s="17">
        <f t="shared" si="8"/>
        <v>-1.6672000474066699E-3</v>
      </c>
      <c r="AF53" s="17">
        <f t="shared" si="9"/>
        <v>-3.4619409643126507E-4</v>
      </c>
      <c r="AG53" s="17">
        <f t="shared" si="10"/>
        <v>-2.1094259384388248E-3</v>
      </c>
      <c r="AH53" s="17">
        <f t="shared" si="11"/>
        <v>1421.8991629718762</v>
      </c>
      <c r="AI53" s="17">
        <f t="shared" si="12"/>
        <v>1.7890574061561176E-2</v>
      </c>
      <c r="AJ53" s="17">
        <f t="shared" si="13"/>
        <v>387.07430480341543</v>
      </c>
      <c r="AK53" s="17">
        <f t="shared" si="14"/>
        <v>19.359519832621785</v>
      </c>
      <c r="AL53" s="17">
        <f t="shared" si="15"/>
        <v>1.9653805903568737E-2</v>
      </c>
      <c r="AM53" s="17">
        <f t="shared" si="16"/>
        <v>1.0017322410551184</v>
      </c>
      <c r="AN53" s="17">
        <f t="shared" si="17"/>
        <v>2.9226305800266313E-2</v>
      </c>
      <c r="AO53" s="17">
        <f t="shared" si="18"/>
        <v>1.264557923028627E-2</v>
      </c>
      <c r="AP53" s="17">
        <f t="shared" si="19"/>
        <v>3.4419054436883548E-2</v>
      </c>
    </row>
    <row r="54" spans="10:42" x14ac:dyDescent="0.25">
      <c r="J54" s="17">
        <v>52</v>
      </c>
      <c r="K54">
        <v>0.61642481341550592</v>
      </c>
      <c r="L54">
        <v>0.21911091607762501</v>
      </c>
      <c r="M54">
        <v>0.1143462213804014</v>
      </c>
      <c r="N54">
        <v>0.86812406152603216</v>
      </c>
      <c r="O54" s="17">
        <f t="shared" si="1"/>
        <v>6.1642481341550592E-5</v>
      </c>
      <c r="P54" s="17">
        <f t="shared" si="2"/>
        <v>2.1911091607762501E-5</v>
      </c>
      <c r="Q54" s="17">
        <f t="shared" si="3"/>
        <v>2.2869244276080281E-4</v>
      </c>
      <c r="R54" s="17">
        <f t="shared" si="4"/>
        <v>1.7362481230520643E-3</v>
      </c>
      <c r="S54" s="17">
        <f t="shared" si="20"/>
        <v>8.7373984284668966E-5</v>
      </c>
      <c r="T54" s="17">
        <f t="shared" si="21"/>
        <v>5.1761100009015499E-3</v>
      </c>
      <c r="U54" s="17">
        <f t="shared" si="22"/>
        <v>6.2697928647612315E-4</v>
      </c>
      <c r="V54" s="17">
        <f t="shared" si="23"/>
        <v>5.3619911245000171</v>
      </c>
      <c r="W54" s="17">
        <f t="shared" si="0"/>
        <v>-1.5277969028779032E-3</v>
      </c>
      <c r="X54" s="17">
        <f t="shared" si="5"/>
        <v>-1.0449654774602054E-3</v>
      </c>
      <c r="Y54" s="17">
        <f t="shared" si="24"/>
        <v>2.5731502943118374E-5</v>
      </c>
      <c r="Z54" s="17">
        <f t="shared" si="25"/>
        <v>5.1541989092937874E-3</v>
      </c>
      <c r="AA54" s="17">
        <f t="shared" si="26"/>
        <v>3.982868437153204E-4</v>
      </c>
      <c r="AB54" s="17">
        <f t="shared" si="27"/>
        <v>5.3602548763769651</v>
      </c>
      <c r="AC54" s="17">
        <f t="shared" si="6"/>
        <v>-2.6448267894623907E-3</v>
      </c>
      <c r="AD54" s="17">
        <f t="shared" si="7"/>
        <v>-6.6381140619220069E-4</v>
      </c>
      <c r="AE54" s="17">
        <f t="shared" si="8"/>
        <v>-4.8976668647957836E-4</v>
      </c>
      <c r="AF54" s="17">
        <f t="shared" si="9"/>
        <v>-3.4192734300199585E-3</v>
      </c>
      <c r="AG54" s="17">
        <f t="shared" si="10"/>
        <v>-3.1089579822791208E-3</v>
      </c>
      <c r="AH54" s="17">
        <f t="shared" si="11"/>
        <v>1423.5743404936516</v>
      </c>
      <c r="AI54" s="17">
        <f t="shared" si="12"/>
        <v>1.6891042017720879E-2</v>
      </c>
      <c r="AJ54" s="17">
        <f t="shared" si="13"/>
        <v>387.71543995026093</v>
      </c>
      <c r="AK54" s="17">
        <f t="shared" si="14"/>
        <v>19.225950010362304</v>
      </c>
      <c r="AL54" s="17">
        <f t="shared" si="15"/>
        <v>1.6580726569980043E-2</v>
      </c>
      <c r="AM54" s="17">
        <f t="shared" si="16"/>
        <v>0.99969483903887568</v>
      </c>
      <c r="AN54" s="17">
        <f t="shared" si="17"/>
        <v>2.9997475665949003E-2</v>
      </c>
      <c r="AO54" s="17">
        <f t="shared" si="18"/>
        <v>1.2316926939584871E-2</v>
      </c>
      <c r="AP54" s="17">
        <f t="shared" si="19"/>
        <v>3.5173585666850554E-2</v>
      </c>
    </row>
    <row r="55" spans="10:42" x14ac:dyDescent="0.25">
      <c r="J55" s="17">
        <v>53</v>
      </c>
      <c r="K55">
        <v>1.8028367776423693</v>
      </c>
      <c r="L55">
        <v>-1.3083899830235168</v>
      </c>
      <c r="M55">
        <v>-1.2342525224084966</v>
      </c>
      <c r="N55">
        <v>0.56003273130045272</v>
      </c>
      <c r="O55" s="17">
        <f t="shared" si="1"/>
        <v>1.8028367776423693E-4</v>
      </c>
      <c r="P55" s="17">
        <f t="shared" si="2"/>
        <v>-1.3083899830235168E-4</v>
      </c>
      <c r="Q55" s="17">
        <f t="shared" si="3"/>
        <v>-2.4685050448169932E-3</v>
      </c>
      <c r="R55" s="17">
        <f t="shared" si="4"/>
        <v>1.1200654626009054E-3</v>
      </c>
      <c r="S55" s="17">
        <f t="shared" si="20"/>
        <v>2.501828651919721E-4</v>
      </c>
      <c r="T55" s="17">
        <f t="shared" si="21"/>
        <v>5.0100490024188888E-3</v>
      </c>
      <c r="U55" s="17">
        <f t="shared" si="22"/>
        <v>-1.9042236869884822E-3</v>
      </c>
      <c r="V55" s="17">
        <f t="shared" si="23"/>
        <v>5.3635721472415963</v>
      </c>
      <c r="W55" s="17">
        <f t="shared" si="0"/>
        <v>-1.4476934365328483E-4</v>
      </c>
      <c r="X55" s="17">
        <f t="shared" si="5"/>
        <v>3.1737061449808039E-3</v>
      </c>
      <c r="Y55" s="17">
        <f t="shared" si="24"/>
        <v>6.9899187427735173E-5</v>
      </c>
      <c r="Z55" s="17">
        <f t="shared" si="25"/>
        <v>5.1408880007212405E-3</v>
      </c>
      <c r="AA55" s="17">
        <f t="shared" si="26"/>
        <v>5.6428135782851088E-4</v>
      </c>
      <c r="AB55" s="17">
        <f t="shared" si="27"/>
        <v>5.3624520817789953</v>
      </c>
      <c r="AC55" s="17">
        <f t="shared" si="6"/>
        <v>-1.2222375223026507E-3</v>
      </c>
      <c r="AD55" s="17">
        <f t="shared" si="7"/>
        <v>-9.4046892971418484E-4</v>
      </c>
      <c r="AE55" s="17">
        <f t="shared" si="8"/>
        <v>3.9242161271544401E-3</v>
      </c>
      <c r="AF55" s="17">
        <f t="shared" si="9"/>
        <v>-2.3194512736358667E-3</v>
      </c>
      <c r="AG55" s="17">
        <f t="shared" si="10"/>
        <v>3.9316677211498861E-4</v>
      </c>
      <c r="AH55" s="17">
        <f t="shared" si="11"/>
        <v>1429.8718615166279</v>
      </c>
      <c r="AI55" s="17">
        <f t="shared" si="12"/>
        <v>2.0393166772114987E-2</v>
      </c>
      <c r="AJ55" s="17">
        <f t="shared" si="13"/>
        <v>392.22944130194435</v>
      </c>
      <c r="AK55" s="17">
        <f t="shared" si="14"/>
        <v>18.285533062094927</v>
      </c>
      <c r="AL55" s="17">
        <f t="shared" si="15"/>
        <v>1.7680548726364133E-2</v>
      </c>
      <c r="AM55" s="17">
        <f t="shared" si="16"/>
        <v>0.99734159524575039</v>
      </c>
      <c r="AN55" s="17">
        <f t="shared" si="17"/>
        <v>4.0100795845860661E-2</v>
      </c>
      <c r="AO55" s="17">
        <f t="shared" si="18"/>
        <v>1.6884219868553773E-2</v>
      </c>
      <c r="AP55" s="17">
        <f t="shared" si="19"/>
        <v>4.5110844848279548E-2</v>
      </c>
    </row>
    <row r="56" spans="10:42" x14ac:dyDescent="0.25">
      <c r="J56" s="17">
        <v>54</v>
      </c>
      <c r="K56">
        <v>1.1906990948773455</v>
      </c>
      <c r="L56">
        <v>-0.87820353655843064</v>
      </c>
      <c r="M56">
        <v>-2.1453797671711072</v>
      </c>
      <c r="N56">
        <v>-0.89817831394611858</v>
      </c>
      <c r="O56" s="17">
        <f t="shared" si="1"/>
        <v>1.1906990948773455E-4</v>
      </c>
      <c r="P56" s="17">
        <f t="shared" si="2"/>
        <v>-8.7820353655843064E-5</v>
      </c>
      <c r="Q56" s="17">
        <f t="shared" si="3"/>
        <v>-4.2907595343422145E-3</v>
      </c>
      <c r="R56" s="17">
        <f t="shared" si="4"/>
        <v>-1.7963566278922372E-3</v>
      </c>
      <c r="S56" s="17">
        <f t="shared" si="20"/>
        <v>3.1921620164131225E-4</v>
      </c>
      <c r="T56" s="17">
        <f t="shared" si="21"/>
        <v>4.9202188482792685E-3</v>
      </c>
      <c r="U56" s="17">
        <f t="shared" si="22"/>
        <v>-6.0045608526318487E-3</v>
      </c>
      <c r="V56" s="17">
        <f t="shared" si="23"/>
        <v>5.3619205433443664</v>
      </c>
      <c r="W56" s="17">
        <f t="shared" si="0"/>
        <v>-9.6152024510756402E-4</v>
      </c>
      <c r="X56" s="17">
        <f t="shared" si="5"/>
        <v>1.0007601421053081E-2</v>
      </c>
      <c r="Y56" s="17">
        <f t="shared" si="24"/>
        <v>2.001462921535777E-4</v>
      </c>
      <c r="Z56" s="17">
        <f t="shared" si="25"/>
        <v>5.0080392019351116E-3</v>
      </c>
      <c r="AA56" s="17">
        <f t="shared" si="26"/>
        <v>-1.7138013182896341E-3</v>
      </c>
      <c r="AB56" s="17">
        <f t="shared" si="27"/>
        <v>5.3637168999722586</v>
      </c>
      <c r="AC56" s="17">
        <f t="shared" si="6"/>
        <v>-1.1581547492295609E-4</v>
      </c>
      <c r="AD56" s="17">
        <f t="shared" si="7"/>
        <v>2.8563355304827235E-3</v>
      </c>
      <c r="AE56" s="17">
        <f t="shared" si="8"/>
        <v>8.9786385172602526E-3</v>
      </c>
      <c r="AF56" s="17">
        <f t="shared" si="9"/>
        <v>3.2165759773068884E-3</v>
      </c>
      <c r="AG56" s="17">
        <f t="shared" si="10"/>
        <v>6.6769323321441854E-3</v>
      </c>
      <c r="AH56" s="17">
        <f t="shared" si="11"/>
        <v>1437.1173332807043</v>
      </c>
      <c r="AI56" s="17">
        <f t="shared" si="12"/>
        <v>2.6676932332144188E-2</v>
      </c>
      <c r="AJ56" s="17">
        <f t="shared" si="13"/>
        <v>398.25994116498367</v>
      </c>
      <c r="AK56" s="17">
        <f t="shared" si="14"/>
        <v>17.029178923961734</v>
      </c>
      <c r="AL56" s="17">
        <f t="shared" si="15"/>
        <v>2.3216575977306888E-2</v>
      </c>
      <c r="AM56" s="17">
        <f t="shared" si="16"/>
        <v>0.9966295567321487</v>
      </c>
      <c r="AN56" s="17">
        <f t="shared" si="17"/>
        <v>5.367176656863859E-2</v>
      </c>
      <c r="AO56" s="17">
        <f t="shared" si="18"/>
        <v>2.393300127261945E-2</v>
      </c>
      <c r="AP56" s="17">
        <f t="shared" si="19"/>
        <v>5.8591985416917861E-2</v>
      </c>
    </row>
    <row r="57" spans="10:42" x14ac:dyDescent="0.25">
      <c r="J57" s="17">
        <v>55</v>
      </c>
      <c r="K57">
        <v>0.20198285710648634</v>
      </c>
      <c r="L57">
        <v>0.42907686292892322</v>
      </c>
      <c r="M57">
        <v>-0.9849350135482382</v>
      </c>
      <c r="N57">
        <v>-0.85923602455295622</v>
      </c>
      <c r="O57" s="17">
        <f t="shared" si="1"/>
        <v>2.0198285710648634E-5</v>
      </c>
      <c r="P57" s="17">
        <f t="shared" si="2"/>
        <v>4.2907686292892322E-5</v>
      </c>
      <c r="Q57" s="17">
        <f t="shared" si="3"/>
        <v>-1.9698700270964764E-3</v>
      </c>
      <c r="R57" s="17">
        <f t="shared" si="4"/>
        <v>-1.7184720491059124E-3</v>
      </c>
      <c r="S57" s="17">
        <f t="shared" si="20"/>
        <v>2.7557124702369843E-4</v>
      </c>
      <c r="T57" s="17">
        <f t="shared" si="21"/>
        <v>4.9790827649163075E-3</v>
      </c>
      <c r="U57" s="17">
        <f t="shared" si="22"/>
        <v>-7.3739747944651405E-3</v>
      </c>
      <c r="V57" s="17">
        <f t="shared" si="23"/>
        <v>5.3606771448053685</v>
      </c>
      <c r="W57" s="17">
        <f t="shared" si="0"/>
        <v>-1.8540406819204959E-3</v>
      </c>
      <c r="X57" s="17">
        <f t="shared" si="5"/>
        <v>1.2289957990775235E-2</v>
      </c>
      <c r="Y57" s="17">
        <f t="shared" si="24"/>
        <v>2.553729613130498E-4</v>
      </c>
      <c r="Z57" s="17">
        <f t="shared" si="25"/>
        <v>4.9361750786234152E-3</v>
      </c>
      <c r="AA57" s="17">
        <f t="shared" si="26"/>
        <v>-5.4041047673686641E-3</v>
      </c>
      <c r="AB57" s="17">
        <f t="shared" si="27"/>
        <v>5.3623956168544744</v>
      </c>
      <c r="AC57" s="17">
        <f t="shared" si="6"/>
        <v>-7.6921619608659778E-4</v>
      </c>
      <c r="AD57" s="17">
        <f t="shared" si="7"/>
        <v>9.0068412789477744E-3</v>
      </c>
      <c r="AE57" s="17">
        <f t="shared" si="8"/>
        <v>9.0380678947624069E-3</v>
      </c>
      <c r="AF57" s="17">
        <f t="shared" si="9"/>
        <v>9.7387652960191397E-3</v>
      </c>
      <c r="AG57" s="17">
        <f t="shared" si="10"/>
        <v>1.1005909147387511E-2</v>
      </c>
      <c r="AH57" s="17">
        <f t="shared" si="11"/>
        <v>1437.202742807111</v>
      </c>
      <c r="AI57" s="17">
        <f t="shared" si="12"/>
        <v>3.100590914738751E-2</v>
      </c>
      <c r="AJ57" s="17">
        <f t="shared" si="13"/>
        <v>399.20948977354436</v>
      </c>
      <c r="AK57" s="17">
        <f t="shared" si="14"/>
        <v>16.831356297178257</v>
      </c>
      <c r="AL57" s="17">
        <f t="shared" si="15"/>
        <v>2.973876529601914E-2</v>
      </c>
      <c r="AM57" s="17">
        <f t="shared" si="16"/>
        <v>0.99877096354140549</v>
      </c>
      <c r="AN57" s="17">
        <f t="shared" si="17"/>
        <v>5.884117782059247E-2</v>
      </c>
      <c r="AO57" s="17">
        <f t="shared" si="18"/>
        <v>2.7419954475814974E-2</v>
      </c>
      <c r="AP57" s="17">
        <f t="shared" si="19"/>
        <v>6.3820260585508784E-2</v>
      </c>
    </row>
    <row r="58" spans="10:42" x14ac:dyDescent="0.25">
      <c r="J58" s="17">
        <v>56</v>
      </c>
      <c r="K58">
        <v>0.46168565859261435</v>
      </c>
      <c r="L58">
        <v>0.12158693607489113</v>
      </c>
      <c r="M58">
        <v>-0.54009888117434457</v>
      </c>
      <c r="N58">
        <v>0.10249550541630015</v>
      </c>
      <c r="O58" s="17">
        <f t="shared" si="1"/>
        <v>4.6168565859261435E-5</v>
      </c>
      <c r="P58" s="17">
        <f t="shared" si="2"/>
        <v>1.2158693607489113E-5</v>
      </c>
      <c r="Q58" s="17">
        <f t="shared" si="3"/>
        <v>-1.0801977623486891E-3</v>
      </c>
      <c r="R58" s="17">
        <f t="shared" si="4"/>
        <v>2.049910108326003E-4</v>
      </c>
      <c r="S58" s="17">
        <f t="shared" si="20"/>
        <v>2.6662556347822018E-4</v>
      </c>
      <c r="T58" s="17">
        <f t="shared" si="21"/>
        <v>4.995424905540535E-3</v>
      </c>
      <c r="U58" s="17">
        <f t="shared" si="22"/>
        <v>-7.716775077367316E-3</v>
      </c>
      <c r="V58" s="17">
        <f t="shared" si="23"/>
        <v>5.3616058890341094</v>
      </c>
      <c r="W58" s="17">
        <f t="shared" si="0"/>
        <v>-1.3147011411853557E-3</v>
      </c>
      <c r="X58" s="17">
        <f t="shared" si="5"/>
        <v>1.2861291795612195E-2</v>
      </c>
      <c r="Y58" s="17">
        <f t="shared" si="24"/>
        <v>2.2045699761895875E-4</v>
      </c>
      <c r="Z58" s="17">
        <f t="shared" si="25"/>
        <v>4.9832662119330459E-3</v>
      </c>
      <c r="AA58" s="17">
        <f t="shared" si="26"/>
        <v>-6.6365773150186269E-3</v>
      </c>
      <c r="AB58" s="17">
        <f t="shared" si="27"/>
        <v>5.3614008980232768</v>
      </c>
      <c r="AC58" s="17">
        <f t="shared" si="6"/>
        <v>-1.4832325455365056E-3</v>
      </c>
      <c r="AD58" s="17">
        <f t="shared" si="7"/>
        <v>1.1060962191697712E-2</v>
      </c>
      <c r="AE58" s="17">
        <f t="shared" si="8"/>
        <v>9.2723225126393246E-3</v>
      </c>
      <c r="AF58" s="17">
        <f t="shared" si="9"/>
        <v>1.1421223344777492E-2</v>
      </c>
      <c r="AG58" s="17">
        <f t="shared" si="10"/>
        <v>1.2468415318124284E-2</v>
      </c>
      <c r="AH58" s="17">
        <f t="shared" si="11"/>
        <v>1437.539453622931</v>
      </c>
      <c r="AI58" s="17">
        <f t="shared" si="12"/>
        <v>3.2468415318124284E-2</v>
      </c>
      <c r="AJ58" s="17">
        <f t="shared" si="13"/>
        <v>399.59361745041946</v>
      </c>
      <c r="AK58" s="17">
        <f t="shared" si="14"/>
        <v>16.751329697829277</v>
      </c>
      <c r="AL58" s="17">
        <f t="shared" si="15"/>
        <v>3.1421223344777496E-2</v>
      </c>
      <c r="AM58" s="17">
        <f t="shared" si="16"/>
        <v>0.99898573945913482</v>
      </c>
      <c r="AN58" s="17">
        <f t="shared" si="17"/>
        <v>6.1136256731999572E-2</v>
      </c>
      <c r="AO58" s="17">
        <f t="shared" si="18"/>
        <v>2.8683661259555161E-2</v>
      </c>
      <c r="AP58" s="17">
        <f t="shared" si="19"/>
        <v>6.6131681637540102E-2</v>
      </c>
    </row>
    <row r="59" spans="10:42" x14ac:dyDescent="0.25">
      <c r="J59" s="17">
        <v>57</v>
      </c>
      <c r="K59">
        <v>-0.94150436780182645</v>
      </c>
      <c r="L59">
        <v>-0.89531795310904272</v>
      </c>
      <c r="M59">
        <v>1.0465714694873895</v>
      </c>
      <c r="N59">
        <v>1.6265903468593024</v>
      </c>
      <c r="O59" s="17">
        <f t="shared" si="1"/>
        <v>-9.4150436780182645E-5</v>
      </c>
      <c r="P59" s="17">
        <f t="shared" si="2"/>
        <v>-8.9531795310904272E-5</v>
      </c>
      <c r="Q59" s="17">
        <f t="shared" si="3"/>
        <v>2.0931429389747791E-3</v>
      </c>
      <c r="R59" s="17">
        <f t="shared" si="4"/>
        <v>3.2531806937186047E-3</v>
      </c>
      <c r="S59" s="17">
        <f t="shared" si="20"/>
        <v>1.1915001400239351E-4</v>
      </c>
      <c r="T59" s="17">
        <f t="shared" si="21"/>
        <v>4.9068081291215237E-3</v>
      </c>
      <c r="U59" s="17">
        <f t="shared" si="22"/>
        <v>-4.8519546306558057E-3</v>
      </c>
      <c r="V59" s="17">
        <f t="shared" si="23"/>
        <v>5.3653970740999881</v>
      </c>
      <c r="W59" s="17">
        <f t="shared" si="0"/>
        <v>9.4237194938628129E-4</v>
      </c>
      <c r="X59" s="17">
        <f t="shared" si="5"/>
        <v>8.0865910510930106E-3</v>
      </c>
      <c r="Y59" s="17">
        <f t="shared" si="24"/>
        <v>2.1330045078257615E-4</v>
      </c>
      <c r="Z59" s="17">
        <f t="shared" si="25"/>
        <v>4.996339924432428E-3</v>
      </c>
      <c r="AA59" s="17">
        <f t="shared" si="26"/>
        <v>-6.9450975696305848E-3</v>
      </c>
      <c r="AB59" s="17">
        <f t="shared" si="27"/>
        <v>5.3621438934062695</v>
      </c>
      <c r="AC59" s="17">
        <f t="shared" si="6"/>
        <v>-1.0517609129483939E-3</v>
      </c>
      <c r="AD59" s="17">
        <f t="shared" si="7"/>
        <v>1.1575162616050976E-2</v>
      </c>
      <c r="AE59" s="17">
        <f t="shared" si="8"/>
        <v>4.7523323017185353E-3</v>
      </c>
      <c r="AF59" s="17">
        <f t="shared" si="9"/>
        <v>1.2452595472444412E-2</v>
      </c>
      <c r="AG59" s="17">
        <f t="shared" si="10"/>
        <v>1.1494502873929204E-2</v>
      </c>
      <c r="AH59" s="17">
        <f t="shared" si="11"/>
        <v>1431.0564519542577</v>
      </c>
      <c r="AI59" s="17">
        <f t="shared" si="12"/>
        <v>3.14945028739292E-2</v>
      </c>
      <c r="AJ59" s="17">
        <f t="shared" si="13"/>
        <v>394.70555499519219</v>
      </c>
      <c r="AK59" s="17">
        <f t="shared" si="14"/>
        <v>17.769676042668294</v>
      </c>
      <c r="AL59" s="17">
        <f t="shared" si="15"/>
        <v>3.2452595472444411E-2</v>
      </c>
      <c r="AM59" s="17">
        <f t="shared" si="16"/>
        <v>1.0009288392675344</v>
      </c>
      <c r="AN59" s="17">
        <f t="shared" si="17"/>
        <v>5.5341353382986923E-2</v>
      </c>
      <c r="AO59" s="17">
        <f t="shared" si="18"/>
        <v>2.6096535219830783E-2</v>
      </c>
      <c r="AP59" s="17">
        <f t="shared" si="19"/>
        <v>6.0248161512108447E-2</v>
      </c>
    </row>
    <row r="60" spans="10:42" x14ac:dyDescent="0.25">
      <c r="J60" s="17">
        <v>58</v>
      </c>
      <c r="K60">
        <v>-0.67206656240159646</v>
      </c>
      <c r="L60">
        <v>-0.17193201529153157</v>
      </c>
      <c r="M60">
        <v>0.11272959454800002</v>
      </c>
      <c r="N60">
        <v>1.8448099581291899</v>
      </c>
      <c r="O60" s="17">
        <f t="shared" si="1"/>
        <v>-6.7206656240159646E-5</v>
      </c>
      <c r="P60" s="17">
        <f t="shared" si="2"/>
        <v>-1.7193201529153157E-5</v>
      </c>
      <c r="Q60" s="17">
        <f t="shared" si="3"/>
        <v>2.2545918909600005E-4</v>
      </c>
      <c r="R60" s="17">
        <f t="shared" si="4"/>
        <v>3.6896199162583798E-3</v>
      </c>
      <c r="S60" s="17">
        <f t="shared" si="20"/>
        <v>2.8113354961755159E-5</v>
      </c>
      <c r="T60" s="17">
        <f t="shared" si="21"/>
        <v>4.9082533017680658E-3</v>
      </c>
      <c r="U60" s="17">
        <f t="shared" si="22"/>
        <v>-4.1412999784942251E-3</v>
      </c>
      <c r="V60" s="17">
        <f t="shared" si="23"/>
        <v>5.3688664613752302</v>
      </c>
      <c r="W60" s="17">
        <f t="shared" si="0"/>
        <v>2.9595897060326589E-3</v>
      </c>
      <c r="X60" s="17">
        <f t="shared" si="5"/>
        <v>6.9021666308237088E-3</v>
      </c>
      <c r="Y60" s="17">
        <f t="shared" si="24"/>
        <v>9.5320011201914805E-5</v>
      </c>
      <c r="Z60" s="17">
        <f t="shared" si="25"/>
        <v>4.925446503297219E-3</v>
      </c>
      <c r="AA60" s="17">
        <f t="shared" si="26"/>
        <v>-4.3667591675902251E-3</v>
      </c>
      <c r="AB60" s="17">
        <f t="shared" si="27"/>
        <v>5.3651768414589718</v>
      </c>
      <c r="AC60" s="17">
        <f t="shared" si="6"/>
        <v>7.5389755950847905E-4</v>
      </c>
      <c r="AD60" s="17">
        <f t="shared" si="7"/>
        <v>7.2779319459837085E-3</v>
      </c>
      <c r="AE60" s="17">
        <f t="shared" si="8"/>
        <v>5.1452288140376055E-3</v>
      </c>
      <c r="AF60" s="17">
        <f t="shared" si="9"/>
        <v>9.2448181631561398E-3</v>
      </c>
      <c r="AG60" s="17">
        <f t="shared" si="10"/>
        <v>1.0060494753388839E-2</v>
      </c>
      <c r="AH60" s="17">
        <f t="shared" si="11"/>
        <v>1431.618819512054</v>
      </c>
      <c r="AI60" s="17">
        <f t="shared" si="12"/>
        <v>3.0060494753388838E-2</v>
      </c>
      <c r="AJ60" s="17">
        <f t="shared" si="13"/>
        <v>394.49657549928878</v>
      </c>
      <c r="AK60" s="17">
        <f t="shared" si="14"/>
        <v>17.813213437648169</v>
      </c>
      <c r="AL60" s="17">
        <f t="shared" si="15"/>
        <v>2.924481816315614E-2</v>
      </c>
      <c r="AM60" s="17">
        <f t="shared" si="16"/>
        <v>0.99920812748922283</v>
      </c>
      <c r="AN60" s="17">
        <f t="shared" si="17"/>
        <v>5.4721434055517243E-2</v>
      </c>
      <c r="AO60" s="17">
        <f t="shared" si="18"/>
        <v>2.5106487328326113E-2</v>
      </c>
      <c r="AP60" s="17">
        <f t="shared" si="19"/>
        <v>5.9629687357285306E-2</v>
      </c>
    </row>
    <row r="61" spans="10:42" x14ac:dyDescent="0.25">
      <c r="J61" s="17">
        <v>59</v>
      </c>
      <c r="K61">
        <v>0.59501189753063954</v>
      </c>
      <c r="L61">
        <v>1.6548028725082986</v>
      </c>
      <c r="M61">
        <v>0.17705815480439924</v>
      </c>
      <c r="N61">
        <v>1.560183591209352</v>
      </c>
      <c r="O61" s="17">
        <f t="shared" si="1"/>
        <v>5.9501189753063954E-5</v>
      </c>
      <c r="P61" s="17">
        <f t="shared" si="2"/>
        <v>1.6548028725082986E-4</v>
      </c>
      <c r="Q61" s="17">
        <f t="shared" si="3"/>
        <v>3.5411630960879847E-4</v>
      </c>
      <c r="R61" s="17">
        <f t="shared" si="4"/>
        <v>3.120367182418704E-3</v>
      </c>
      <c r="S61" s="17">
        <f t="shared" si="20"/>
        <v>8.1991873722468082E-5</v>
      </c>
      <c r="T61" s="17">
        <f t="shared" si="21"/>
        <v>5.0920829286652831E-3</v>
      </c>
      <c r="U61" s="17">
        <f t="shared" si="22"/>
        <v>-3.3730536710360041E-3</v>
      </c>
      <c r="V61" s="17">
        <f t="shared" si="23"/>
        <v>5.3710727184615852</v>
      </c>
      <c r="W61" s="17">
        <f t="shared" si="0"/>
        <v>4.1534564067360179E-3</v>
      </c>
      <c r="X61" s="17">
        <f t="shared" si="5"/>
        <v>5.6217561183933406E-3</v>
      </c>
      <c r="Y61" s="17">
        <f t="shared" si="24"/>
        <v>2.2490683969404127E-5</v>
      </c>
      <c r="Z61" s="17">
        <f t="shared" si="25"/>
        <v>4.9266026414144532E-3</v>
      </c>
      <c r="AA61" s="17">
        <f t="shared" si="26"/>
        <v>-3.7271699806448026E-3</v>
      </c>
      <c r="AB61" s="17">
        <f t="shared" si="27"/>
        <v>5.3679523512791665</v>
      </c>
      <c r="AC61" s="17">
        <f t="shared" si="6"/>
        <v>2.3676717648262358E-3</v>
      </c>
      <c r="AD61" s="17">
        <f t="shared" si="7"/>
        <v>6.211949967741338E-3</v>
      </c>
      <c r="AE61" s="17">
        <f t="shared" si="8"/>
        <v>4.0854451510326231E-3</v>
      </c>
      <c r="AF61" s="17">
        <f t="shared" si="9"/>
        <v>9.6149467271911312E-3</v>
      </c>
      <c r="AG61" s="17">
        <f t="shared" si="10"/>
        <v>1.0121358335346725E-2</v>
      </c>
      <c r="AH61" s="17">
        <f t="shared" si="11"/>
        <v>1430.1024169467453</v>
      </c>
      <c r="AI61" s="17">
        <f t="shared" si="12"/>
        <v>3.0121358335346723E-2</v>
      </c>
      <c r="AJ61" s="17">
        <f t="shared" si="13"/>
        <v>393.29648532285177</v>
      </c>
      <c r="AK61" s="17">
        <f t="shared" si="14"/>
        <v>18.06323222440588</v>
      </c>
      <c r="AL61" s="17">
        <f t="shared" si="15"/>
        <v>2.961494672719113E-2</v>
      </c>
      <c r="AM61" s="17">
        <f t="shared" si="16"/>
        <v>0.99950839616705545</v>
      </c>
      <c r="AN61" s="17">
        <f t="shared" si="17"/>
        <v>5.3956873778392145E-2</v>
      </c>
      <c r="AO61" s="17">
        <f t="shared" si="18"/>
        <v>2.473126472869043E-2</v>
      </c>
      <c r="AP61" s="17">
        <f t="shared" si="19"/>
        <v>5.9048956707057426E-2</v>
      </c>
    </row>
    <row r="62" spans="10:42" x14ac:dyDescent="0.25">
      <c r="J62" s="17">
        <v>60</v>
      </c>
      <c r="K62">
        <v>-0.6437608135456685</v>
      </c>
      <c r="L62">
        <v>-0.96609937827452086</v>
      </c>
      <c r="M62">
        <v>1.1939710020669736</v>
      </c>
      <c r="N62">
        <v>0.91875108410022222</v>
      </c>
      <c r="O62" s="17">
        <f t="shared" si="1"/>
        <v>-6.437608135456685E-5</v>
      </c>
      <c r="P62" s="17">
        <f t="shared" si="2"/>
        <v>-9.6609937827452086E-5</v>
      </c>
      <c r="Q62" s="17">
        <f t="shared" si="3"/>
        <v>2.3879420041339472E-3</v>
      </c>
      <c r="R62" s="17">
        <f t="shared" si="4"/>
        <v>1.8375021682004444E-3</v>
      </c>
      <c r="S62" s="17">
        <f t="shared" si="20"/>
        <v>1.2174176234076156E-6</v>
      </c>
      <c r="T62" s="17">
        <f t="shared" si="21"/>
        <v>4.9770564051047749E-3</v>
      </c>
      <c r="U62" s="17">
        <f t="shared" si="22"/>
        <v>-6.4780629979845636E-4</v>
      </c>
      <c r="V62" s="17">
        <f t="shared" si="23"/>
        <v>5.3715548591164506</v>
      </c>
      <c r="W62" s="17">
        <f t="shared" si="0"/>
        <v>4.492669434627625E-3</v>
      </c>
      <c r="X62" s="17">
        <f t="shared" si="5"/>
        <v>1.0796771663307606E-3</v>
      </c>
      <c r="Y62" s="17">
        <f t="shared" si="24"/>
        <v>6.5593498977974465E-5</v>
      </c>
      <c r="Z62" s="17">
        <f t="shared" si="25"/>
        <v>5.073666342932227E-3</v>
      </c>
      <c r="AA62" s="17">
        <f t="shared" si="26"/>
        <v>-3.0357483039324036E-3</v>
      </c>
      <c r="AB62" s="17">
        <f t="shared" si="27"/>
        <v>5.3697173569482501</v>
      </c>
      <c r="AC62" s="17">
        <f t="shared" si="6"/>
        <v>3.3227651253887047E-3</v>
      </c>
      <c r="AD62" s="17">
        <f t="shared" si="7"/>
        <v>5.0595805065540064E-3</v>
      </c>
      <c r="AE62" s="17">
        <f t="shared" si="8"/>
        <v>-3.4892791609381069E-4</v>
      </c>
      <c r="AF62" s="17">
        <f t="shared" si="9"/>
        <v>9.2256090497017124E-3</v>
      </c>
      <c r="AG62" s="17">
        <f t="shared" si="10"/>
        <v>7.6225400092302361E-3</v>
      </c>
      <c r="AH62" s="17">
        <f t="shared" si="11"/>
        <v>1423.774849072679</v>
      </c>
      <c r="AI62" s="17">
        <f t="shared" si="12"/>
        <v>2.7622540009230236E-2</v>
      </c>
      <c r="AJ62" s="17">
        <f t="shared" si="13"/>
        <v>388.631285637041</v>
      </c>
      <c r="AK62" s="17">
        <f t="shared" si="14"/>
        <v>19.035148825616456</v>
      </c>
      <c r="AL62" s="17">
        <f t="shared" si="15"/>
        <v>2.9225609049701715E-2</v>
      </c>
      <c r="AM62" s="17">
        <f t="shared" si="16"/>
        <v>1.0015599784726958</v>
      </c>
      <c r="AN62" s="17">
        <f t="shared" si="17"/>
        <v>4.5686257413295732E-2</v>
      </c>
      <c r="AO62" s="17">
        <f t="shared" si="18"/>
        <v>2.0958460840946661E-2</v>
      </c>
      <c r="AP62" s="17">
        <f t="shared" si="19"/>
        <v>5.0663313818400509E-2</v>
      </c>
    </row>
    <row r="63" spans="10:42" x14ac:dyDescent="0.25">
      <c r="J63" s="17">
        <v>61</v>
      </c>
      <c r="K63">
        <v>-1.7293677956331521</v>
      </c>
      <c r="L63">
        <v>1.2719942787953187</v>
      </c>
      <c r="M63">
        <v>-0.19979665921709966</v>
      </c>
      <c r="N63">
        <v>-1.1349015949235763</v>
      </c>
      <c r="O63" s="17">
        <f t="shared" si="1"/>
        <v>-1.7293677956331521E-4</v>
      </c>
      <c r="P63" s="17">
        <f t="shared" si="2"/>
        <v>1.2719942787953187E-4</v>
      </c>
      <c r="Q63" s="17">
        <f t="shared" si="3"/>
        <v>-3.9959331843419932E-4</v>
      </c>
      <c r="R63" s="17">
        <f t="shared" si="4"/>
        <v>-2.2698031898471527E-3</v>
      </c>
      <c r="S63" s="17">
        <f t="shared" si="20"/>
        <v>-1.7196284546458913E-4</v>
      </c>
      <c r="T63" s="17">
        <f t="shared" si="21"/>
        <v>5.1088445519633522E-3</v>
      </c>
      <c r="U63" s="17">
        <f t="shared" si="22"/>
        <v>-9.8261898825281009E-4</v>
      </c>
      <c r="V63" s="17">
        <f t="shared" si="23"/>
        <v>5.367833266282295</v>
      </c>
      <c r="W63" s="17">
        <f t="shared" si="0"/>
        <v>1.8235944749675872E-3</v>
      </c>
      <c r="X63" s="17">
        <f t="shared" si="5"/>
        <v>1.6376983137546836E-3</v>
      </c>
      <c r="Y63" s="17">
        <f t="shared" si="24"/>
        <v>9.7393409872609245E-7</v>
      </c>
      <c r="Z63" s="17">
        <f t="shared" si="25"/>
        <v>4.9816451240838203E-3</v>
      </c>
      <c r="AA63" s="17">
        <f t="shared" si="26"/>
        <v>-5.8302566981861077E-4</v>
      </c>
      <c r="AB63" s="17">
        <f t="shared" si="27"/>
        <v>5.3701030694721421</v>
      </c>
      <c r="AC63" s="17">
        <f t="shared" si="6"/>
        <v>3.594135547701772E-3</v>
      </c>
      <c r="AD63" s="17">
        <f t="shared" si="7"/>
        <v>9.7170944969768465E-4</v>
      </c>
      <c r="AE63" s="17">
        <f t="shared" si="8"/>
        <v>7.8608993286178306E-4</v>
      </c>
      <c r="AF63" s="17">
        <f t="shared" si="9"/>
        <v>4.7277965723490703E-3</v>
      </c>
      <c r="AG63" s="17">
        <f t="shared" si="10"/>
        <v>4.2692331578870609E-3</v>
      </c>
      <c r="AH63" s="17">
        <f t="shared" si="11"/>
        <v>1425.3917763863653</v>
      </c>
      <c r="AI63" s="17">
        <f t="shared" si="12"/>
        <v>2.4269233157887062E-2</v>
      </c>
      <c r="AJ63" s="17">
        <f t="shared" si="13"/>
        <v>389.58448958628173</v>
      </c>
      <c r="AK63" s="17">
        <f t="shared" si="14"/>
        <v>18.836564669524638</v>
      </c>
      <c r="AL63" s="17">
        <f t="shared" si="15"/>
        <v>2.4727796572349071E-2</v>
      </c>
      <c r="AM63" s="17">
        <f t="shared" si="16"/>
        <v>1.0004476981242991</v>
      </c>
      <c r="AN63" s="17">
        <f t="shared" si="17"/>
        <v>4.1908281308870303E-2</v>
      </c>
      <c r="AO63" s="17">
        <f t="shared" si="18"/>
        <v>1.872982249945436E-2</v>
      </c>
      <c r="AP63" s="17">
        <f t="shared" si="19"/>
        <v>4.7017125860833654E-2</v>
      </c>
    </row>
    <row r="64" spans="10:42" x14ac:dyDescent="0.25">
      <c r="J64" s="17">
        <v>62</v>
      </c>
      <c r="K64">
        <v>-1.879006958915852</v>
      </c>
      <c r="L64">
        <v>-0.82488668340374716</v>
      </c>
      <c r="M64">
        <v>0.47337607611552812</v>
      </c>
      <c r="N64">
        <v>0.91770061771967448</v>
      </c>
      <c r="O64" s="17">
        <f t="shared" si="1"/>
        <v>-1.879006958915852E-4</v>
      </c>
      <c r="P64" s="17">
        <f t="shared" si="2"/>
        <v>-8.2488668340374716E-5</v>
      </c>
      <c r="Q64" s="17">
        <f t="shared" si="3"/>
        <v>9.4675215223105624E-4</v>
      </c>
      <c r="R64" s="17">
        <f t="shared" si="4"/>
        <v>1.835401235439349E-3</v>
      </c>
      <c r="S64" s="17">
        <f t="shared" si="20"/>
        <v>-3.2547097226325652E-4</v>
      </c>
      <c r="T64" s="17">
        <f t="shared" si="21"/>
        <v>5.0045869732303072E-3</v>
      </c>
      <c r="U64" s="17">
        <f t="shared" si="22"/>
        <v>6.2395062803527164E-5</v>
      </c>
      <c r="V64" s="17">
        <f t="shared" si="23"/>
        <v>5.3689611964402566</v>
      </c>
      <c r="W64" s="17">
        <f t="shared" si="0"/>
        <v>2.4554309771570603E-3</v>
      </c>
      <c r="X64" s="17">
        <f t="shared" si="5"/>
        <v>-1.0399177133921195E-4</v>
      </c>
      <c r="Y64" s="17">
        <f t="shared" si="24"/>
        <v>-1.3757027637167132E-4</v>
      </c>
      <c r="Z64" s="17">
        <f t="shared" si="25"/>
        <v>5.0870756415706819E-3</v>
      </c>
      <c r="AA64" s="17">
        <f t="shared" si="26"/>
        <v>-8.8435708942752908E-4</v>
      </c>
      <c r="AB64" s="17">
        <f t="shared" si="27"/>
        <v>5.3671257952048173</v>
      </c>
      <c r="AC64" s="17">
        <f t="shared" si="6"/>
        <v>1.4588755799735235E-3</v>
      </c>
      <c r="AD64" s="17">
        <f t="shared" si="7"/>
        <v>1.4739284823792151E-3</v>
      </c>
      <c r="AE64" s="17">
        <f t="shared" si="8"/>
        <v>-3.2912832924807827E-4</v>
      </c>
      <c r="AF64" s="17">
        <f t="shared" si="9"/>
        <v>3.1784588094159413E-3</v>
      </c>
      <c r="AG64" s="17">
        <f t="shared" si="10"/>
        <v>2.788758086883036E-3</v>
      </c>
      <c r="AH64" s="17">
        <f t="shared" si="11"/>
        <v>1423.8030395055305</v>
      </c>
      <c r="AI64" s="17">
        <f t="shared" si="12"/>
        <v>2.2788758086883035E-2</v>
      </c>
      <c r="AJ64" s="17">
        <f t="shared" si="13"/>
        <v>388.18435660398802</v>
      </c>
      <c r="AK64" s="17">
        <f t="shared" si="14"/>
        <v>19.128259040835829</v>
      </c>
      <c r="AL64" s="17">
        <f t="shared" si="15"/>
        <v>2.3178458809415943E-2</v>
      </c>
      <c r="AM64" s="17">
        <f t="shared" si="16"/>
        <v>1.0003810178000605</v>
      </c>
      <c r="AN64" s="17">
        <f t="shared" si="17"/>
        <v>3.8954508559626559E-2</v>
      </c>
      <c r="AO64" s="17">
        <f t="shared" si="18"/>
        <v>1.7099355137807193E-2</v>
      </c>
      <c r="AP64" s="17">
        <f t="shared" si="19"/>
        <v>4.3959095532856866E-2</v>
      </c>
    </row>
    <row r="65" spans="10:42" x14ac:dyDescent="0.25">
      <c r="J65" s="17">
        <v>63</v>
      </c>
      <c r="K65">
        <v>-6.947857400518842E-2</v>
      </c>
      <c r="L65">
        <v>-5.3842086344957352E-2</v>
      </c>
      <c r="M65">
        <v>0.21464757082867436</v>
      </c>
      <c r="N65">
        <v>-0.35203129300498404</v>
      </c>
      <c r="O65" s="17">
        <f t="shared" si="1"/>
        <v>-6.947857400518842E-6</v>
      </c>
      <c r="P65" s="17">
        <f t="shared" si="2"/>
        <v>-5.3842086344957352E-6</v>
      </c>
      <c r="Q65" s="17">
        <f t="shared" si="3"/>
        <v>4.2929514165734872E-4</v>
      </c>
      <c r="R65" s="17">
        <f t="shared" si="4"/>
        <v>-7.0406258600996807E-4</v>
      </c>
      <c r="S65" s="17">
        <f t="shared" si="20"/>
        <v>-2.6732463521112409E-4</v>
      </c>
      <c r="T65" s="17">
        <f t="shared" si="21"/>
        <v>4.9982853699497504E-3</v>
      </c>
      <c r="U65" s="17">
        <f t="shared" si="22"/>
        <v>4.8545069818052317E-4</v>
      </c>
      <c r="V65" s="17">
        <f t="shared" si="23"/>
        <v>5.3673240767451773</v>
      </c>
      <c r="W65" s="17">
        <f t="shared" si="0"/>
        <v>1.5295648605159805E-3</v>
      </c>
      <c r="X65" s="17">
        <f t="shared" si="5"/>
        <v>-8.0908449696753869E-4</v>
      </c>
      <c r="Y65" s="17">
        <f t="shared" si="24"/>
        <v>-2.6037677781060525E-4</v>
      </c>
      <c r="Z65" s="17">
        <f t="shared" si="25"/>
        <v>5.0036695785842461E-3</v>
      </c>
      <c r="AA65" s="17">
        <f t="shared" si="26"/>
        <v>5.6155556523174448E-5</v>
      </c>
      <c r="AB65" s="17">
        <f t="shared" si="27"/>
        <v>5.3680281393311873</v>
      </c>
      <c r="AC65" s="17">
        <f t="shared" si="6"/>
        <v>1.9643447817255387E-3</v>
      </c>
      <c r="AD65" s="17">
        <f t="shared" si="7"/>
        <v>-9.3592594205290747E-5</v>
      </c>
      <c r="AE65" s="17">
        <f t="shared" si="8"/>
        <v>-9.3001134908569688E-4</v>
      </c>
      <c r="AF65" s="17">
        <f t="shared" si="9"/>
        <v>1.8551534218193661E-3</v>
      </c>
      <c r="AG65" s="17">
        <f t="shared" si="10"/>
        <v>1.2692208951583595E-3</v>
      </c>
      <c r="AH65" s="17">
        <f t="shared" si="11"/>
        <v>1422.9477574234725</v>
      </c>
      <c r="AI65" s="17">
        <f t="shared" si="12"/>
        <v>2.1269220895158359E-2</v>
      </c>
      <c r="AJ65" s="17">
        <f t="shared" si="13"/>
        <v>387.52245993582119</v>
      </c>
      <c r="AK65" s="17">
        <f t="shared" si="14"/>
        <v>19.266154180037251</v>
      </c>
      <c r="AL65" s="17">
        <f t="shared" si="15"/>
        <v>2.1855153421819366E-2</v>
      </c>
      <c r="AM65" s="17">
        <f t="shared" si="16"/>
        <v>1.0005737297420434</v>
      </c>
      <c r="AN65" s="17">
        <f t="shared" si="17"/>
        <v>3.601748534308917E-2</v>
      </c>
      <c r="AO65" s="17">
        <f t="shared" si="18"/>
        <v>1.564337217649241E-2</v>
      </c>
      <c r="AP65" s="17">
        <f t="shared" si="19"/>
        <v>4.101577071303892E-2</v>
      </c>
    </row>
    <row r="66" spans="10:42" x14ac:dyDescent="0.25">
      <c r="J66" s="17">
        <v>64</v>
      </c>
      <c r="K66">
        <v>0.92812342700199224</v>
      </c>
      <c r="L66">
        <v>-0.49427399062551558</v>
      </c>
      <c r="M66">
        <v>2.3434768081642687</v>
      </c>
      <c r="N66">
        <v>0.74402350946911611</v>
      </c>
      <c r="O66" s="17">
        <f t="shared" si="1"/>
        <v>9.2812342700199224E-5</v>
      </c>
      <c r="P66" s="17">
        <f t="shared" si="2"/>
        <v>-4.9427399062551558E-5</v>
      </c>
      <c r="Q66" s="17">
        <f t="shared" si="3"/>
        <v>4.6869536163285375E-3</v>
      </c>
      <c r="R66" s="17">
        <f t="shared" si="4"/>
        <v>1.4880470189382322E-3</v>
      </c>
      <c r="S66" s="17">
        <f t="shared" si="20"/>
        <v>-1.2104736546870006E-4</v>
      </c>
      <c r="T66" s="17">
        <f t="shared" si="21"/>
        <v>4.9492008968972491E-3</v>
      </c>
      <c r="U66" s="17">
        <f t="shared" si="22"/>
        <v>5.1238592446910085E-3</v>
      </c>
      <c r="V66" s="17">
        <f t="shared" si="23"/>
        <v>5.3682064905940621</v>
      </c>
      <c r="W66" s="17">
        <f t="shared" si="0"/>
        <v>2.3162345690617473E-3</v>
      </c>
      <c r="X66" s="17">
        <f t="shared" si="5"/>
        <v>-8.539765407818348E-3</v>
      </c>
      <c r="Y66" s="17">
        <f t="shared" si="24"/>
        <v>-2.1385970816889928E-4</v>
      </c>
      <c r="Z66" s="17">
        <f t="shared" si="25"/>
        <v>4.9986282959598007E-3</v>
      </c>
      <c r="AA66" s="17">
        <f t="shared" si="26"/>
        <v>4.3690562836247085E-4</v>
      </c>
      <c r="AB66" s="17">
        <f t="shared" si="27"/>
        <v>5.3667184435751238</v>
      </c>
      <c r="AC66" s="17">
        <f t="shared" si="6"/>
        <v>1.2236518884126747E-3</v>
      </c>
      <c r="AD66" s="17">
        <f t="shared" si="7"/>
        <v>-7.2817604727078481E-4</v>
      </c>
      <c r="AE66" s="17">
        <f t="shared" si="8"/>
        <v>-8.1611579354654903E-3</v>
      </c>
      <c r="AF66" s="17">
        <f t="shared" si="9"/>
        <v>3.7411316659675899E-4</v>
      </c>
      <c r="AG66" s="17">
        <f t="shared" si="10"/>
        <v>-3.3278583287831261E-3</v>
      </c>
      <c r="AH66" s="17">
        <f t="shared" si="11"/>
        <v>1412.6953266940034</v>
      </c>
      <c r="AI66" s="17">
        <f t="shared" si="12"/>
        <v>1.6672141671216875E-2</v>
      </c>
      <c r="AJ66" s="17">
        <f t="shared" si="13"/>
        <v>379.93159233745712</v>
      </c>
      <c r="AK66" s="17">
        <f t="shared" si="14"/>
        <v>20.847584929696435</v>
      </c>
      <c r="AL66" s="17">
        <f t="shared" si="15"/>
        <v>2.037411316659676E-2</v>
      </c>
      <c r="AM66" s="17">
        <f t="shared" si="16"/>
        <v>1.0036412638289611</v>
      </c>
      <c r="AN66" s="17">
        <f t="shared" si="17"/>
        <v>2.1959484139826888E-2</v>
      </c>
      <c r="AO66" s="17">
        <f t="shared" si="18"/>
        <v>9.0732501627873025E-3</v>
      </c>
      <c r="AP66" s="17">
        <f t="shared" si="19"/>
        <v>2.6908685036724136E-2</v>
      </c>
    </row>
    <row r="67" spans="10:42" x14ac:dyDescent="0.25">
      <c r="J67" s="17">
        <v>65</v>
      </c>
      <c r="K67">
        <v>0.61060745792929083</v>
      </c>
      <c r="L67">
        <v>-0.98109012469649315</v>
      </c>
      <c r="M67">
        <v>0.87169610196724534</v>
      </c>
      <c r="N67">
        <v>1.4472334441961721</v>
      </c>
      <c r="O67" s="17">
        <f t="shared" ref="O67:O102" si="28">+K67*I$3</f>
        <v>6.1060745792929083E-5</v>
      </c>
      <c r="P67" s="17">
        <f t="shared" ref="P67:P102" si="29">+L67*I$5</f>
        <v>-9.8109012469649315E-5</v>
      </c>
      <c r="Q67" s="17">
        <f t="shared" ref="Q67:Q102" si="30">+M67*I$7</f>
        <v>1.7433922039344907E-3</v>
      </c>
      <c r="R67" s="17">
        <f t="shared" ref="R67:R102" si="31">+N67*I$9</f>
        <v>2.8944668883923441E-3</v>
      </c>
      <c r="S67" s="17">
        <f t="shared" si="20"/>
        <v>-3.5777146582030971E-5</v>
      </c>
      <c r="T67" s="17">
        <f t="shared" si="21"/>
        <v>4.8612517050481505E-3</v>
      </c>
      <c r="U67" s="17">
        <f t="shared" si="22"/>
        <v>6.3548655241563983E-3</v>
      </c>
      <c r="V67" s="17">
        <f t="shared" si="23"/>
        <v>5.3703188415426233</v>
      </c>
      <c r="W67" s="17">
        <f t="shared" ref="W67:W102" si="32">+(C$20*(V67-LN(F$7))+S67-C$21*(T67-F$9))/(C$21*C$24)</f>
        <v>3.831335235285482E-3</v>
      </c>
      <c r="X67" s="17">
        <f t="shared" ref="X67:X102" si="33">-(1/(1-C$5))*(U67-LN(C$4))</f>
        <v>-1.0591442540260664E-2</v>
      </c>
      <c r="Y67" s="17">
        <f t="shared" si="24"/>
        <v>-9.6837892374960054E-5</v>
      </c>
      <c r="Z67" s="17">
        <f t="shared" si="25"/>
        <v>4.9593607175177998E-3</v>
      </c>
      <c r="AA67" s="17">
        <f t="shared" si="26"/>
        <v>4.6114733202219076E-3</v>
      </c>
      <c r="AB67" s="17">
        <f t="shared" si="27"/>
        <v>5.3674243746542309</v>
      </c>
      <c r="AC67" s="17">
        <f t="shared" ref="AC67:AC102" si="34">+(C$20*(AB67-LN(F$7))+Y67-C$21*(Z67-F$9))/(C$21*C$24)</f>
        <v>1.8529876552488514E-3</v>
      </c>
      <c r="AD67" s="17">
        <f t="shared" ref="AD67:AD102" si="35">-(1/(1-C$5))*(AA67-LN(C$4))</f>
        <v>-7.6857888670365127E-3</v>
      </c>
      <c r="AE67" s="17">
        <f t="shared" ref="AE67:AE102" si="36">+(1/$C$14)*X67+(1/$C$14)*(($C$14*(W67-AC67)+$C$26*(X67-AD67))/($C$14+$C$26))</f>
        <v>-7.4952945259352784E-3</v>
      </c>
      <c r="AF67" s="17">
        <f t="shared" ref="AF67:AF102" si="37">+AC67+($C$26/$C$14)*AD67</f>
        <v>-7.1137660229604145E-3</v>
      </c>
      <c r="AG67" s="17">
        <f t="shared" ref="AG67:AG102" si="38">+AF67+(($C$14*(W67-AC67)+$C$26*(X67-AD67))/($C$14+$C$26))</f>
        <v>-7.7652652716026661E-3</v>
      </c>
      <c r="AH67" s="17">
        <f t="shared" ref="AH67:AH102" si="39">+F$4*EXP(AE67)</f>
        <v>1413.6363020666311</v>
      </c>
      <c r="AI67" s="17">
        <f t="shared" ref="AI67:AI102" si="40">+F$6+AG67</f>
        <v>1.2234734728397334E-2</v>
      </c>
      <c r="AJ67" s="17">
        <f t="shared" ref="AJ67:AJ102" si="41">+(AH67/(C$2^C$5*EXP(U67)))^(1/(1-C$5))</f>
        <v>379.57390143516676</v>
      </c>
      <c r="AK67" s="17">
        <f t="shared" ref="AK67:AK102" si="42">+(C$3-AJ67)/C$3*100</f>
        <v>20.922103867673592</v>
      </c>
      <c r="AL67" s="17">
        <f t="shared" ref="AL67:AL102" si="43">0.02+AF67</f>
        <v>1.2886233977039585E-2</v>
      </c>
      <c r="AM67" s="17">
        <f t="shared" ref="AM67:AM102" si="44">+((1+AL67)/(1+AI67))*C$12*C$8*C$4/(1-C$6)</f>
        <v>1.0006436246715213</v>
      </c>
      <c r="AN67" s="17">
        <f t="shared" ref="AN67:AN102" si="45">+F$8+AL68+C$24*AG67+C$25*AE67</f>
        <v>1.773372349329834E-2</v>
      </c>
      <c r="AO67" s="17">
        <f t="shared" ref="AO67:AO102" si="46">+AN67-AL68</f>
        <v>5.7896699723437601E-3</v>
      </c>
      <c r="AP67" s="17">
        <f t="shared" ref="AP67:AP102" si="47">+AN67+T67</f>
        <v>2.2594975198346488E-2</v>
      </c>
    </row>
    <row r="68" spans="10:42" x14ac:dyDescent="0.25">
      <c r="J68" s="17">
        <v>66</v>
      </c>
      <c r="K68">
        <v>-0.73137016443070024</v>
      </c>
      <c r="L68">
        <v>-0.30111209525784943</v>
      </c>
      <c r="M68">
        <v>-1.3396356735029258</v>
      </c>
      <c r="N68">
        <v>1.3530780051951297</v>
      </c>
      <c r="O68" s="17">
        <f t="shared" si="28"/>
        <v>-7.3137016443070024E-5</v>
      </c>
      <c r="P68" s="17">
        <f t="shared" si="29"/>
        <v>-3.0111209525784943E-5</v>
      </c>
      <c r="Q68" s="17">
        <f t="shared" si="30"/>
        <v>-2.6792713470058516E-3</v>
      </c>
      <c r="R68" s="17">
        <f t="shared" si="31"/>
        <v>2.7061560103902593E-3</v>
      </c>
      <c r="S68" s="17">
        <f t="shared" ref="S68:S102" si="48">+I$2*S67+O68</f>
        <v>-1.017587337086948E-4</v>
      </c>
      <c r="T68" s="17">
        <f t="shared" ref="T68:T102" si="49">+I$4*T67+(1-I$4)*F$9+P68</f>
        <v>4.8588901545127353E-3</v>
      </c>
      <c r="U68" s="17">
        <f t="shared" ref="U68:U102" si="50">+I$6*U67+(1-I$6)*LN(C$4)+Q68</f>
        <v>3.0401076247349073E-3</v>
      </c>
      <c r="V68" s="17">
        <f t="shared" ref="V68:V102" si="51">+(1-I$8)*LN(F$7)+I$8*V67+R68</f>
        <v>5.3718204114234709</v>
      </c>
      <c r="W68" s="17">
        <f t="shared" si="32"/>
        <v>4.6749064277724029E-3</v>
      </c>
      <c r="X68" s="17">
        <f t="shared" si="33"/>
        <v>-5.0668460412248454E-3</v>
      </c>
      <c r="Y68" s="17">
        <f t="shared" ref="Y68:Y102" si="52">+$I$2*S67</f>
        <v>-2.8621717265624779E-5</v>
      </c>
      <c r="Z68" s="17">
        <f t="shared" ref="Z68:Z102" si="53">+$I$4*T67+(1-$I$4)*$F$9</f>
        <v>4.8890013640385203E-3</v>
      </c>
      <c r="AA68" s="17">
        <f t="shared" ref="AA68:AA102" si="54">+(1-$I$6)*LN($C$4)+$I$6*U67</f>
        <v>5.7193789717407588E-3</v>
      </c>
      <c r="AB68" s="17">
        <f t="shared" ref="AB68:AB102" si="55">+(1-$I$8)*LN($F$7)+$I$8*V67</f>
        <v>5.3691142554130806</v>
      </c>
      <c r="AC68" s="17">
        <f t="shared" si="34"/>
        <v>3.0650681882282769E-3</v>
      </c>
      <c r="AD68" s="17">
        <f t="shared" si="35"/>
        <v>-9.5322982862345983E-3</v>
      </c>
      <c r="AE68" s="17">
        <f t="shared" si="36"/>
        <v>-1.2795796606969211E-3</v>
      </c>
      <c r="AF68" s="17">
        <f t="shared" si="37"/>
        <v>-8.055946479045421E-3</v>
      </c>
      <c r="AG68" s="17">
        <f t="shared" si="38"/>
        <v>-4.9084699288659567E-3</v>
      </c>
      <c r="AH68" s="17">
        <f t="shared" si="39"/>
        <v>1422.4504269089575</v>
      </c>
      <c r="AI68" s="17">
        <f t="shared" si="40"/>
        <v>1.5091530071134044E-2</v>
      </c>
      <c r="AJ68" s="17">
        <f t="shared" si="41"/>
        <v>385.65123811645321</v>
      </c>
      <c r="AK68" s="17">
        <f t="shared" si="42"/>
        <v>19.655992059072247</v>
      </c>
      <c r="AL68" s="17">
        <f t="shared" si="43"/>
        <v>1.1944053520954579E-2</v>
      </c>
      <c r="AM68" s="17">
        <f t="shared" si="44"/>
        <v>0.99689931749311411</v>
      </c>
      <c r="AN68" s="17">
        <f t="shared" si="45"/>
        <v>2.8981128991560631E-2</v>
      </c>
      <c r="AO68" s="17">
        <f t="shared" si="46"/>
        <v>1.0561392192628468E-2</v>
      </c>
      <c r="AP68" s="17">
        <f t="shared" si="47"/>
        <v>3.3840019146073368E-2</v>
      </c>
    </row>
    <row r="69" spans="10:42" x14ac:dyDescent="0.25">
      <c r="J69" s="17">
        <v>67</v>
      </c>
      <c r="K69">
        <v>1.0451185517013073</v>
      </c>
      <c r="L69">
        <v>0.18436821846989915</v>
      </c>
      <c r="M69">
        <v>-2.1911182557232678</v>
      </c>
      <c r="N69">
        <v>0.50554262998048216</v>
      </c>
      <c r="O69" s="17">
        <f t="shared" si="28"/>
        <v>1.0451185517013073E-4</v>
      </c>
      <c r="P69" s="17">
        <f t="shared" si="29"/>
        <v>1.8436821846989915E-5</v>
      </c>
      <c r="Q69" s="17">
        <f t="shared" si="30"/>
        <v>-4.3822365114465356E-3</v>
      </c>
      <c r="R69" s="17">
        <f t="shared" si="31"/>
        <v>1.0110852599609643E-3</v>
      </c>
      <c r="S69" s="17">
        <f t="shared" si="48"/>
        <v>2.3104868203174881E-5</v>
      </c>
      <c r="T69" s="17">
        <f t="shared" si="49"/>
        <v>4.9055489454571779E-3</v>
      </c>
      <c r="U69" s="17">
        <f t="shared" si="50"/>
        <v>-1.6461396491851189E-3</v>
      </c>
      <c r="V69" s="17">
        <f t="shared" si="51"/>
        <v>5.3713265965777204</v>
      </c>
      <c r="W69" s="17">
        <f t="shared" si="32"/>
        <v>4.4690877412252288E-3</v>
      </c>
      <c r="X69" s="17">
        <f t="shared" si="33"/>
        <v>2.7435660819751981E-3</v>
      </c>
      <c r="Y69" s="17">
        <f t="shared" si="52"/>
        <v>-8.1406986966955848E-5</v>
      </c>
      <c r="Z69" s="17">
        <f t="shared" si="53"/>
        <v>4.8871121236101879E-3</v>
      </c>
      <c r="AA69" s="17">
        <f t="shared" si="54"/>
        <v>2.7360968622614167E-3</v>
      </c>
      <c r="AB69" s="17">
        <f t="shared" si="55"/>
        <v>5.3703155113177594</v>
      </c>
      <c r="AC69" s="17">
        <f t="shared" si="34"/>
        <v>3.7399251422182513E-3</v>
      </c>
      <c r="AD69" s="17">
        <f t="shared" si="35"/>
        <v>-4.5601614371023613E-3</v>
      </c>
      <c r="AE69" s="17">
        <f t="shared" si="36"/>
        <v>4.6752526817057626E-3</v>
      </c>
      <c r="AF69" s="17">
        <f t="shared" si="37"/>
        <v>-1.5802632010678374E-3</v>
      </c>
      <c r="AG69" s="17">
        <f t="shared" si="38"/>
        <v>2.689049739515607E-3</v>
      </c>
      <c r="AH69" s="17">
        <f t="shared" si="39"/>
        <v>1430.9461509177597</v>
      </c>
      <c r="AI69" s="17">
        <f t="shared" si="40"/>
        <v>2.2689049739515608E-2</v>
      </c>
      <c r="AJ69" s="17">
        <f t="shared" si="41"/>
        <v>392.55182453388528</v>
      </c>
      <c r="AK69" s="17">
        <f t="shared" si="42"/>
        <v>18.2183698887739</v>
      </c>
      <c r="AL69" s="17">
        <f t="shared" si="43"/>
        <v>1.8419736798932163E-2</v>
      </c>
      <c r="AM69" s="17">
        <f t="shared" si="44"/>
        <v>0.99582540466071212</v>
      </c>
      <c r="AN69" s="17">
        <f t="shared" si="45"/>
        <v>4.5477355443348383E-2</v>
      </c>
      <c r="AO69" s="17">
        <f t="shared" si="46"/>
        <v>1.9021340864294786E-2</v>
      </c>
      <c r="AP69" s="17">
        <f t="shared" si="47"/>
        <v>5.0382904388805563E-2</v>
      </c>
    </row>
    <row r="70" spans="10:42" x14ac:dyDescent="0.25">
      <c r="J70" s="17">
        <v>68</v>
      </c>
      <c r="K70">
        <v>0.52625409807660617</v>
      </c>
      <c r="L70">
        <v>1.2161058293713722</v>
      </c>
      <c r="M70">
        <v>-0.95820041678962298</v>
      </c>
      <c r="N70">
        <v>1.2055966180923861</v>
      </c>
      <c r="O70" s="17">
        <f t="shared" si="28"/>
        <v>5.2625409807660617E-5</v>
      </c>
      <c r="P70" s="17">
        <f t="shared" si="29"/>
        <v>1.2161058293713722E-4</v>
      </c>
      <c r="Q70" s="17">
        <f t="shared" si="30"/>
        <v>-1.916400833579246E-3</v>
      </c>
      <c r="R70" s="17">
        <f t="shared" si="31"/>
        <v>2.4111932361847721E-3</v>
      </c>
      <c r="S70" s="17">
        <f t="shared" si="48"/>
        <v>7.1109304370200525E-5</v>
      </c>
      <c r="T70" s="17">
        <f t="shared" si="49"/>
        <v>5.0460497393028797E-3</v>
      </c>
      <c r="U70" s="17">
        <f t="shared" si="50"/>
        <v>-3.3979265178458529E-3</v>
      </c>
      <c r="V70" s="17">
        <f t="shared" si="51"/>
        <v>5.3723316526773424</v>
      </c>
      <c r="W70" s="17">
        <f t="shared" si="32"/>
        <v>4.9713296504518721E-3</v>
      </c>
      <c r="X70" s="17">
        <f t="shared" si="33"/>
        <v>5.6632108630764221E-3</v>
      </c>
      <c r="Y70" s="17">
        <f t="shared" si="52"/>
        <v>1.8483894562539908E-5</v>
      </c>
      <c r="Z70" s="17">
        <f t="shared" si="53"/>
        <v>4.9244391563657425E-3</v>
      </c>
      <c r="AA70" s="17">
        <f t="shared" si="54"/>
        <v>-1.4815256842666069E-3</v>
      </c>
      <c r="AB70" s="17">
        <f t="shared" si="55"/>
        <v>5.3699204594411576</v>
      </c>
      <c r="AC70" s="17">
        <f t="shared" si="34"/>
        <v>3.5752701929796368E-3</v>
      </c>
      <c r="AD70" s="17">
        <f t="shared" si="35"/>
        <v>2.4692094737776785E-3</v>
      </c>
      <c r="AE70" s="17">
        <f t="shared" si="36"/>
        <v>5.3515952661496472E-3</v>
      </c>
      <c r="AF70" s="17">
        <f t="shared" si="37"/>
        <v>6.4560145790535954E-3</v>
      </c>
      <c r="AG70" s="17">
        <f t="shared" si="38"/>
        <v>8.820196615201642E-3</v>
      </c>
      <c r="AH70" s="17">
        <f t="shared" si="39"/>
        <v>1431.9142880949664</v>
      </c>
      <c r="AI70" s="17">
        <f t="shared" si="40"/>
        <v>2.8820196615201642E-2</v>
      </c>
      <c r="AJ70" s="17">
        <f t="shared" si="41"/>
        <v>394.14365441394983</v>
      </c>
      <c r="AK70" s="17">
        <f t="shared" si="42"/>
        <v>17.88673866376045</v>
      </c>
      <c r="AL70" s="17">
        <f t="shared" si="43"/>
        <v>2.6456014579053597E-2</v>
      </c>
      <c r="AM70" s="17">
        <f t="shared" si="44"/>
        <v>0.99770204546535313</v>
      </c>
      <c r="AN70" s="17">
        <f t="shared" si="45"/>
        <v>5.4120230525213024E-2</v>
      </c>
      <c r="AO70" s="17">
        <f t="shared" si="46"/>
        <v>2.4196795398621174E-2</v>
      </c>
      <c r="AP70" s="17">
        <f t="shared" si="47"/>
        <v>5.9166280264515904E-2</v>
      </c>
    </row>
    <row r="71" spans="10:42" x14ac:dyDescent="0.25">
      <c r="J71" s="17">
        <v>69</v>
      </c>
      <c r="K71">
        <v>-0.56191311159636825</v>
      </c>
      <c r="L71">
        <v>-0.73367118602618575</v>
      </c>
      <c r="M71">
        <v>-1.7246111383428797</v>
      </c>
      <c r="N71">
        <v>1.374601197312586</v>
      </c>
      <c r="O71" s="17">
        <f t="shared" si="28"/>
        <v>-5.6191311159636825E-5</v>
      </c>
      <c r="P71" s="17">
        <f t="shared" si="29"/>
        <v>-7.3367118602618575E-5</v>
      </c>
      <c r="Q71" s="17">
        <f t="shared" si="30"/>
        <v>-3.4492222766857594E-3</v>
      </c>
      <c r="R71" s="17">
        <f t="shared" si="31"/>
        <v>2.749202394625172E-3</v>
      </c>
      <c r="S71" s="17">
        <f t="shared" si="48"/>
        <v>6.9613233652359721E-7</v>
      </c>
      <c r="T71" s="17">
        <f t="shared" si="49"/>
        <v>4.963472672839685E-3</v>
      </c>
      <c r="U71" s="17">
        <f t="shared" si="50"/>
        <v>-6.5073561427470266E-3</v>
      </c>
      <c r="V71" s="17">
        <f t="shared" si="51"/>
        <v>5.3734737067154814</v>
      </c>
      <c r="W71" s="17">
        <f t="shared" si="32"/>
        <v>5.6886169189840873E-3</v>
      </c>
      <c r="X71" s="17">
        <f t="shared" si="33"/>
        <v>1.0845593571245045E-2</v>
      </c>
      <c r="Y71" s="17">
        <f t="shared" si="52"/>
        <v>5.6887443496160423E-5</v>
      </c>
      <c r="Z71" s="17">
        <f t="shared" si="53"/>
        <v>5.0368397914423036E-3</v>
      </c>
      <c r="AA71" s="17">
        <f t="shared" si="54"/>
        <v>-3.0581338660612676E-3</v>
      </c>
      <c r="AB71" s="17">
        <f t="shared" si="55"/>
        <v>5.3707245043208562</v>
      </c>
      <c r="AC71" s="17">
        <f t="shared" si="34"/>
        <v>3.9770637203616066E-3</v>
      </c>
      <c r="AD71" s="17">
        <f t="shared" si="35"/>
        <v>5.0968897767687798E-3</v>
      </c>
      <c r="AE71" s="17">
        <f t="shared" si="36"/>
        <v>9.8206647271412498E-3</v>
      </c>
      <c r="AF71" s="17">
        <f t="shared" si="37"/>
        <v>9.9234351265918494E-3</v>
      </c>
      <c r="AG71" s="17">
        <f t="shared" si="38"/>
        <v>1.3808838646058676E-2</v>
      </c>
      <c r="AH71" s="17">
        <f t="shared" si="39"/>
        <v>1438.3279333489675</v>
      </c>
      <c r="AI71" s="17">
        <f t="shared" si="40"/>
        <v>3.3808838646058673E-2</v>
      </c>
      <c r="AJ71" s="17">
        <f t="shared" si="41"/>
        <v>399.15358984160048</v>
      </c>
      <c r="AK71" s="17">
        <f t="shared" si="42"/>
        <v>16.843002116333235</v>
      </c>
      <c r="AL71" s="17">
        <f t="shared" si="43"/>
        <v>2.992343512659185E-2</v>
      </c>
      <c r="AM71" s="17">
        <f t="shared" si="44"/>
        <v>0.99624166153913396</v>
      </c>
      <c r="AN71" s="17">
        <f t="shared" si="45"/>
        <v>6.5914103592698114E-2</v>
      </c>
      <c r="AO71" s="17">
        <f t="shared" si="46"/>
        <v>2.9975336807703437E-2</v>
      </c>
      <c r="AP71" s="17">
        <f t="shared" si="47"/>
        <v>7.0877576265537798E-2</v>
      </c>
    </row>
    <row r="72" spans="10:42" x14ac:dyDescent="0.25">
      <c r="J72" s="17">
        <v>70</v>
      </c>
      <c r="K72">
        <v>-0.96536723503959365</v>
      </c>
      <c r="L72">
        <v>1.545872692076955</v>
      </c>
      <c r="M72">
        <v>-1.1672477739921305</v>
      </c>
      <c r="N72">
        <v>-0.4090327365702251</v>
      </c>
      <c r="O72" s="17">
        <f t="shared" si="28"/>
        <v>-9.6536723503959365E-5</v>
      </c>
      <c r="P72" s="17">
        <f t="shared" si="29"/>
        <v>1.545872692076955E-4</v>
      </c>
      <c r="Q72" s="17">
        <f t="shared" si="30"/>
        <v>-2.3344955479842611E-3</v>
      </c>
      <c r="R72" s="17">
        <f t="shared" si="31"/>
        <v>-8.1806547314045019E-4</v>
      </c>
      <c r="S72" s="17">
        <f t="shared" si="48"/>
        <v>-9.5979817634740482E-5</v>
      </c>
      <c r="T72" s="17">
        <f t="shared" si="49"/>
        <v>5.1253654074794441E-3</v>
      </c>
      <c r="U72" s="17">
        <f t="shared" si="50"/>
        <v>-8.1911160764565859E-3</v>
      </c>
      <c r="V72" s="17">
        <f t="shared" si="51"/>
        <v>5.370820082078227</v>
      </c>
      <c r="W72" s="17">
        <f t="shared" si="32"/>
        <v>3.7340794419573691E-3</v>
      </c>
      <c r="X72" s="17">
        <f t="shared" si="33"/>
        <v>1.3651860127427643E-2</v>
      </c>
      <c r="Y72" s="17">
        <f t="shared" si="52"/>
        <v>5.5690586921887779E-7</v>
      </c>
      <c r="Z72" s="17">
        <f t="shared" si="53"/>
        <v>4.9707781382717486E-3</v>
      </c>
      <c r="AA72" s="17">
        <f t="shared" si="54"/>
        <v>-5.8566205284723239E-3</v>
      </c>
      <c r="AB72" s="17">
        <f t="shared" si="55"/>
        <v>5.3716381475513675</v>
      </c>
      <c r="AC72" s="17">
        <f t="shared" si="34"/>
        <v>4.5508935351873782E-3</v>
      </c>
      <c r="AD72" s="17">
        <f t="shared" si="35"/>
        <v>9.7610342141205408E-3</v>
      </c>
      <c r="AE72" s="17">
        <f t="shared" si="36"/>
        <v>1.0246619409760464E-2</v>
      </c>
      <c r="AF72" s="17">
        <f t="shared" si="37"/>
        <v>1.5938766784994677E-2</v>
      </c>
      <c r="AG72" s="17">
        <f t="shared" si="38"/>
        <v>1.7656835772207728E-2</v>
      </c>
      <c r="AH72" s="17">
        <f t="shared" si="39"/>
        <v>1438.9407263690821</v>
      </c>
      <c r="AI72" s="17">
        <f t="shared" si="40"/>
        <v>3.7656835772207728E-2</v>
      </c>
      <c r="AJ72" s="17">
        <f t="shared" si="41"/>
        <v>400.55956049480858</v>
      </c>
      <c r="AK72" s="17">
        <f t="shared" si="42"/>
        <v>16.550091563581546</v>
      </c>
      <c r="AL72" s="17">
        <f t="shared" si="43"/>
        <v>3.5938766784994677E-2</v>
      </c>
      <c r="AM72" s="17">
        <f t="shared" si="44"/>
        <v>0.9983442801820559</v>
      </c>
      <c r="AN72" s="17">
        <f t="shared" si="45"/>
        <v>7.0545833069035405E-2</v>
      </c>
      <c r="AO72" s="17">
        <f t="shared" si="46"/>
        <v>3.3224116381670374E-2</v>
      </c>
      <c r="AP72" s="17">
        <f t="shared" si="47"/>
        <v>7.567119847651485E-2</v>
      </c>
    </row>
    <row r="73" spans="10:42" x14ac:dyDescent="0.25">
      <c r="J73" s="17">
        <v>71</v>
      </c>
      <c r="K73">
        <v>-1.3078511074127164</v>
      </c>
      <c r="L73">
        <v>1.5897967386990786</v>
      </c>
      <c r="M73">
        <v>2.880597094190307E-2</v>
      </c>
      <c r="N73">
        <v>0.33046262615243904</v>
      </c>
      <c r="O73" s="17">
        <f t="shared" si="28"/>
        <v>-1.3078511074127164E-4</v>
      </c>
      <c r="P73" s="17">
        <f t="shared" si="29"/>
        <v>1.5897967386990786E-4</v>
      </c>
      <c r="Q73" s="17">
        <f t="shared" si="30"/>
        <v>5.7611941883806139E-5</v>
      </c>
      <c r="R73" s="17">
        <f t="shared" si="31"/>
        <v>6.6092525230487809E-4</v>
      </c>
      <c r="S73" s="17">
        <f t="shared" si="48"/>
        <v>-2.0756896484906402E-4</v>
      </c>
      <c r="T73" s="17">
        <f t="shared" si="49"/>
        <v>5.2592719998534633E-3</v>
      </c>
      <c r="U73" s="17">
        <f t="shared" si="50"/>
        <v>-7.3143925269271211E-3</v>
      </c>
      <c r="V73" s="17">
        <f t="shared" si="51"/>
        <v>5.3701761730938689</v>
      </c>
      <c r="W73" s="17">
        <f t="shared" si="32"/>
        <v>3.0313640803665042E-3</v>
      </c>
      <c r="X73" s="17">
        <f t="shared" si="33"/>
        <v>1.2190654211545202E-2</v>
      </c>
      <c r="Y73" s="17">
        <f t="shared" si="52"/>
        <v>-7.6783854107792386E-5</v>
      </c>
      <c r="Z73" s="17">
        <f t="shared" si="53"/>
        <v>5.1002923259835554E-3</v>
      </c>
      <c r="AA73" s="17">
        <f t="shared" si="54"/>
        <v>-7.3720044688109273E-3</v>
      </c>
      <c r="AB73" s="17">
        <f t="shared" si="55"/>
        <v>5.369515247841564</v>
      </c>
      <c r="AC73" s="17">
        <f t="shared" si="34"/>
        <v>2.9872635535660042E-3</v>
      </c>
      <c r="AD73" s="17">
        <f t="shared" si="35"/>
        <v>1.2286674114684879E-2</v>
      </c>
      <c r="AE73" s="17">
        <f t="shared" si="36"/>
        <v>8.1062035173801485E-3</v>
      </c>
      <c r="AF73" s="17">
        <f t="shared" si="37"/>
        <v>1.732171668736503E-2</v>
      </c>
      <c r="AG73" s="17">
        <f t="shared" si="38"/>
        <v>1.7290367751890051E-2</v>
      </c>
      <c r="AH73" s="17">
        <f t="shared" si="39"/>
        <v>1435.8640885869745</v>
      </c>
      <c r="AI73" s="17">
        <f t="shared" si="40"/>
        <v>3.7290367751890055E-2</v>
      </c>
      <c r="AJ73" s="17">
        <f t="shared" si="41"/>
        <v>398.5503763046222</v>
      </c>
      <c r="AK73" s="17">
        <f t="shared" si="42"/>
        <v>16.96867160320371</v>
      </c>
      <c r="AL73" s="17">
        <f t="shared" si="43"/>
        <v>3.7321716687365031E-2</v>
      </c>
      <c r="AM73" s="17">
        <f t="shared" si="44"/>
        <v>1.0000302219479227</v>
      </c>
      <c r="AN73" s="17">
        <f t="shared" si="45"/>
        <v>6.7300053794879439E-2</v>
      </c>
      <c r="AO73" s="17">
        <f t="shared" si="46"/>
        <v>3.2074775608464098E-2</v>
      </c>
      <c r="AP73" s="17">
        <f t="shared" si="47"/>
        <v>7.2559325794732898E-2</v>
      </c>
    </row>
    <row r="74" spans="10:42" x14ac:dyDescent="0.25">
      <c r="J74" s="17">
        <v>72</v>
      </c>
      <c r="K74">
        <v>0.97639713203534484</v>
      </c>
      <c r="L74">
        <v>1.9492017599986866</v>
      </c>
      <c r="M74">
        <v>-6.0891807152074762E-2</v>
      </c>
      <c r="N74">
        <v>-1.0296571417711675</v>
      </c>
      <c r="O74" s="17">
        <f t="shared" si="28"/>
        <v>9.7639713203534484E-5</v>
      </c>
      <c r="P74" s="17">
        <f t="shared" si="29"/>
        <v>1.9492017599986866E-4</v>
      </c>
      <c r="Q74" s="17">
        <f t="shared" si="30"/>
        <v>-1.2178361430414952E-4</v>
      </c>
      <c r="R74" s="17">
        <f t="shared" si="31"/>
        <v>-2.059314283542335E-3</v>
      </c>
      <c r="S74" s="17">
        <f t="shared" si="48"/>
        <v>-6.841545867571674E-5</v>
      </c>
      <c r="T74" s="17">
        <f t="shared" si="49"/>
        <v>5.4023377758826395E-3</v>
      </c>
      <c r="U74" s="17">
        <f t="shared" si="50"/>
        <v>-6.7047368885385589E-3</v>
      </c>
      <c r="V74" s="17">
        <f t="shared" si="51"/>
        <v>5.3669408063705344</v>
      </c>
      <c r="W74" s="17">
        <f t="shared" si="32"/>
        <v>1.0375187901771697E-3</v>
      </c>
      <c r="X74" s="17">
        <f t="shared" si="33"/>
        <v>1.1174561480897599E-2</v>
      </c>
      <c r="Y74" s="17">
        <f t="shared" si="52"/>
        <v>-1.6605517187925122E-4</v>
      </c>
      <c r="Z74" s="17">
        <f t="shared" si="53"/>
        <v>5.2074175998827708E-3</v>
      </c>
      <c r="AA74" s="17">
        <f t="shared" si="54"/>
        <v>-6.5829532742344094E-3</v>
      </c>
      <c r="AB74" s="17">
        <f t="shared" si="55"/>
        <v>5.3690001206540767</v>
      </c>
      <c r="AC74" s="17">
        <f t="shared" si="34"/>
        <v>2.4250912642928752E-3</v>
      </c>
      <c r="AD74" s="17">
        <f t="shared" si="35"/>
        <v>1.0971588790390683E-2</v>
      </c>
      <c r="AE74" s="17">
        <f t="shared" si="36"/>
        <v>7.0956242687447678E-3</v>
      </c>
      <c r="AF74" s="17">
        <f t="shared" si="37"/>
        <v>1.5225278186415338E-2</v>
      </c>
      <c r="AG74" s="17">
        <f t="shared" si="38"/>
        <v>1.4694153108634891E-2</v>
      </c>
      <c r="AH74" s="17">
        <f t="shared" si="39"/>
        <v>1434.4137670910225</v>
      </c>
      <c r="AI74" s="17">
        <f t="shared" si="40"/>
        <v>3.4694153108634891E-2</v>
      </c>
      <c r="AJ74" s="17">
        <f t="shared" si="41"/>
        <v>397.47558609503261</v>
      </c>
      <c r="AK74" s="17">
        <f t="shared" si="42"/>
        <v>17.192586230201538</v>
      </c>
      <c r="AL74" s="17">
        <f t="shared" si="43"/>
        <v>3.522527818641534E-2</v>
      </c>
      <c r="AM74" s="17">
        <f t="shared" si="44"/>
        <v>1.0005133160134179</v>
      </c>
      <c r="AN74" s="17">
        <f t="shared" si="45"/>
        <v>6.2156876781490365E-2</v>
      </c>
      <c r="AO74" s="17">
        <f t="shared" si="46"/>
        <v>2.9593572194405823E-2</v>
      </c>
      <c r="AP74" s="17">
        <f t="shared" si="47"/>
        <v>6.7559214557373001E-2</v>
      </c>
    </row>
    <row r="75" spans="10:42" x14ac:dyDescent="0.25">
      <c r="J75" s="17">
        <v>73</v>
      </c>
      <c r="K75">
        <v>-0.56936414694064297</v>
      </c>
      <c r="L75">
        <v>0.84756607066083234</v>
      </c>
      <c r="M75">
        <v>0.87236912804655731</v>
      </c>
      <c r="N75">
        <v>0.5107654033054132</v>
      </c>
      <c r="O75" s="17">
        <f t="shared" si="28"/>
        <v>-5.6936414694064297E-5</v>
      </c>
      <c r="P75" s="17">
        <f t="shared" si="29"/>
        <v>8.4756607066083234E-5</v>
      </c>
      <c r="Q75" s="17">
        <f t="shared" si="30"/>
        <v>1.7447382560931146E-3</v>
      </c>
      <c r="R75" s="17">
        <f t="shared" si="31"/>
        <v>1.0215308066108264E-3</v>
      </c>
      <c r="S75" s="17">
        <f t="shared" si="48"/>
        <v>-1.116687816346377E-4</v>
      </c>
      <c r="T75" s="17">
        <f t="shared" si="49"/>
        <v>5.4066268277721949E-3</v>
      </c>
      <c r="U75" s="17">
        <f t="shared" si="50"/>
        <v>-4.2895249435915888E-3</v>
      </c>
      <c r="V75" s="17">
        <f t="shared" si="51"/>
        <v>5.367433358082021</v>
      </c>
      <c r="W75" s="17">
        <f t="shared" si="32"/>
        <v>1.2808890049075508E-3</v>
      </c>
      <c r="X75" s="17">
        <f t="shared" si="33"/>
        <v>7.149208239319315E-3</v>
      </c>
      <c r="Y75" s="17">
        <f t="shared" si="52"/>
        <v>-5.4732366940573396E-5</v>
      </c>
      <c r="Z75" s="17">
        <f t="shared" si="53"/>
        <v>5.3218702207061116E-3</v>
      </c>
      <c r="AA75" s="17">
        <f t="shared" si="54"/>
        <v>-6.0342631996847034E-3</v>
      </c>
      <c r="AB75" s="17">
        <f t="shared" si="55"/>
        <v>5.3664118272754102</v>
      </c>
      <c r="AC75" s="17">
        <f t="shared" si="34"/>
        <v>8.3001503214206356E-4</v>
      </c>
      <c r="AD75" s="17">
        <f t="shared" si="35"/>
        <v>1.0057105332807839E-2</v>
      </c>
      <c r="AE75" s="17">
        <f t="shared" si="36"/>
        <v>3.8610087842730441E-3</v>
      </c>
      <c r="AF75" s="17">
        <f t="shared" si="37"/>
        <v>1.2563304587084543E-2</v>
      </c>
      <c r="AG75" s="17">
        <f t="shared" si="38"/>
        <v>1.1205609524174794E-2</v>
      </c>
      <c r="AH75" s="17">
        <f t="shared" si="39"/>
        <v>1429.7814859718294</v>
      </c>
      <c r="AI75" s="17">
        <f t="shared" si="40"/>
        <v>3.1205609524174796E-2</v>
      </c>
      <c r="AJ75" s="17">
        <f t="shared" si="41"/>
        <v>393.75037185392029</v>
      </c>
      <c r="AK75" s="17">
        <f t="shared" si="42"/>
        <v>17.968672530433274</v>
      </c>
      <c r="AL75" s="17">
        <f t="shared" si="43"/>
        <v>3.2563304587084542E-2</v>
      </c>
      <c r="AM75" s="17">
        <f t="shared" si="44"/>
        <v>1.0013166094621384</v>
      </c>
      <c r="AN75" s="17">
        <f t="shared" si="45"/>
        <v>5.4040270988260489E-2</v>
      </c>
      <c r="AO75" s="17">
        <f t="shared" si="46"/>
        <v>2.5508891133049057E-2</v>
      </c>
      <c r="AP75" s="17">
        <f t="shared" si="47"/>
        <v>5.9446897816032684E-2</v>
      </c>
    </row>
    <row r="76" spans="10:42" x14ac:dyDescent="0.25">
      <c r="J76" s="17">
        <v>74</v>
      </c>
      <c r="K76">
        <v>-1.4860279407002963</v>
      </c>
      <c r="L76">
        <v>-1.396169864165131</v>
      </c>
      <c r="M76">
        <v>-0.14381384971784428</v>
      </c>
      <c r="N76">
        <v>-0.62896106101106852</v>
      </c>
      <c r="O76" s="17">
        <f t="shared" si="28"/>
        <v>-1.4860279407002963E-4</v>
      </c>
      <c r="P76" s="17">
        <f t="shared" si="29"/>
        <v>-1.396169864165131E-4</v>
      </c>
      <c r="Q76" s="17">
        <f t="shared" si="30"/>
        <v>-2.8762769943568856E-4</v>
      </c>
      <c r="R76" s="17">
        <f t="shared" si="31"/>
        <v>-1.257922122022137E-3</v>
      </c>
      <c r="S76" s="17">
        <f t="shared" si="48"/>
        <v>-2.3793781937773978E-4</v>
      </c>
      <c r="T76" s="17">
        <f t="shared" si="49"/>
        <v>5.1856844758012433E-3</v>
      </c>
      <c r="U76" s="17">
        <f t="shared" si="50"/>
        <v>-4.1482001486681189E-3</v>
      </c>
      <c r="V76" s="17">
        <f t="shared" si="51"/>
        <v>5.365547946522577</v>
      </c>
      <c r="W76" s="17">
        <f t="shared" si="32"/>
        <v>2.4016616442761217E-4</v>
      </c>
      <c r="X76" s="17">
        <f t="shared" si="33"/>
        <v>6.9136669144468652E-3</v>
      </c>
      <c r="Y76" s="17">
        <f t="shared" si="52"/>
        <v>-8.9335025307710162E-5</v>
      </c>
      <c r="Z76" s="17">
        <f t="shared" si="53"/>
        <v>5.3253014622177564E-3</v>
      </c>
      <c r="AA76" s="17">
        <f t="shared" si="54"/>
        <v>-3.86057244923243E-3</v>
      </c>
      <c r="AB76" s="17">
        <f t="shared" si="55"/>
        <v>5.3668058686445992</v>
      </c>
      <c r="AC76" s="17">
        <f t="shared" si="34"/>
        <v>1.0247112039261492E-3</v>
      </c>
      <c r="AD76" s="17">
        <f t="shared" si="35"/>
        <v>6.4342874153873837E-3</v>
      </c>
      <c r="AE76" s="17">
        <f t="shared" si="36"/>
        <v>4.5397977509863798E-3</v>
      </c>
      <c r="AF76" s="17">
        <f t="shared" si="37"/>
        <v>8.5313798552114298E-3</v>
      </c>
      <c r="AG76" s="17">
        <f t="shared" si="38"/>
        <v>8.4274095672441339E-3</v>
      </c>
      <c r="AH76" s="17">
        <f t="shared" si="39"/>
        <v>1430.7523353329589</v>
      </c>
      <c r="AI76" s="17">
        <f t="shared" si="40"/>
        <v>2.8427409567244134E-2</v>
      </c>
      <c r="AJ76" s="17">
        <f t="shared" si="41"/>
        <v>394.10324107162711</v>
      </c>
      <c r="AK76" s="17">
        <f t="shared" si="42"/>
        <v>17.895158110077684</v>
      </c>
      <c r="AL76" s="17">
        <f t="shared" si="43"/>
        <v>2.8531379855211432E-2</v>
      </c>
      <c r="AM76" s="17">
        <f t="shared" si="44"/>
        <v>1.0001010963797736</v>
      </c>
      <c r="AN76" s="17">
        <f t="shared" si="45"/>
        <v>5.1009329945901488E-2</v>
      </c>
      <c r="AO76" s="17">
        <f t="shared" si="46"/>
        <v>2.3557846754189864E-2</v>
      </c>
      <c r="AP76" s="17">
        <f t="shared" si="47"/>
        <v>5.619501442170273E-2</v>
      </c>
    </row>
    <row r="77" spans="10:42" x14ac:dyDescent="0.25">
      <c r="J77" s="17">
        <v>75</v>
      </c>
      <c r="K77">
        <v>-0.62756384977546986</v>
      </c>
      <c r="L77">
        <v>0.87899024947546422</v>
      </c>
      <c r="M77">
        <v>-0.83829036157112569</v>
      </c>
      <c r="N77">
        <v>-0.11488509699120186</v>
      </c>
      <c r="O77" s="17">
        <f t="shared" si="28"/>
        <v>-6.2756384977546986E-5</v>
      </c>
      <c r="P77" s="17">
        <f t="shared" si="29"/>
        <v>8.7899024947546422E-5</v>
      </c>
      <c r="Q77" s="17">
        <f t="shared" si="30"/>
        <v>-1.6765807231422514E-3</v>
      </c>
      <c r="R77" s="17">
        <f t="shared" si="31"/>
        <v>-2.2977019398240373E-4</v>
      </c>
      <c r="S77" s="17">
        <f t="shared" si="48"/>
        <v>-2.5310664047973881E-4</v>
      </c>
      <c r="T77" s="17">
        <f t="shared" si="49"/>
        <v>5.2364466055885416E-3</v>
      </c>
      <c r="U77" s="17">
        <f t="shared" si="50"/>
        <v>-5.4099608569435579E-3</v>
      </c>
      <c r="V77" s="17">
        <f t="shared" si="51"/>
        <v>5.3650677692030619</v>
      </c>
      <c r="W77" s="17">
        <f t="shared" si="32"/>
        <v>-1.3743849929575557E-4</v>
      </c>
      <c r="X77" s="17">
        <f t="shared" si="33"/>
        <v>9.0166014282392643E-3</v>
      </c>
      <c r="Y77" s="17">
        <f t="shared" si="52"/>
        <v>-1.9035025550219182E-4</v>
      </c>
      <c r="Z77" s="17">
        <f t="shared" si="53"/>
        <v>5.1485475806409952E-3</v>
      </c>
      <c r="AA77" s="17">
        <f t="shared" si="54"/>
        <v>-3.733380133801307E-3</v>
      </c>
      <c r="AB77" s="17">
        <f t="shared" si="55"/>
        <v>5.3652975393970443</v>
      </c>
      <c r="AC77" s="17">
        <f t="shared" si="34"/>
        <v>1.921329315424168E-4</v>
      </c>
      <c r="AD77" s="17">
        <f t="shared" si="35"/>
        <v>6.2223002230021784E-3</v>
      </c>
      <c r="AE77" s="17">
        <f t="shared" si="36"/>
        <v>6.9127435086533857E-3</v>
      </c>
      <c r="AF77" s="17">
        <f t="shared" si="37"/>
        <v>7.4514831917116258E-3</v>
      </c>
      <c r="AG77" s="17">
        <f t="shared" si="38"/>
        <v>8.8039970264524384E-3</v>
      </c>
      <c r="AH77" s="17">
        <f t="shared" si="39"/>
        <v>1434.1514643968003</v>
      </c>
      <c r="AI77" s="17">
        <f t="shared" si="40"/>
        <v>2.8803997026452439E-2</v>
      </c>
      <c r="AJ77" s="17">
        <f t="shared" si="41"/>
        <v>396.49790299038034</v>
      </c>
      <c r="AK77" s="17">
        <f t="shared" si="42"/>
        <v>17.39627021033743</v>
      </c>
      <c r="AL77" s="17">
        <f t="shared" si="43"/>
        <v>2.7451483191711624E-2</v>
      </c>
      <c r="AM77" s="17">
        <f t="shared" si="44"/>
        <v>0.99868535324643959</v>
      </c>
      <c r="AN77" s="17">
        <f t="shared" si="45"/>
        <v>5.4165775724838258E-2</v>
      </c>
      <c r="AO77" s="17">
        <f t="shared" si="46"/>
        <v>2.4808295024623304E-2</v>
      </c>
      <c r="AP77" s="17">
        <f t="shared" si="47"/>
        <v>5.9402222330426802E-2</v>
      </c>
    </row>
    <row r="78" spans="10:42" x14ac:dyDescent="0.25">
      <c r="J78" s="17">
        <v>76</v>
      </c>
      <c r="K78">
        <v>-0.23213715394376777</v>
      </c>
      <c r="L78">
        <v>1.5184150470304303</v>
      </c>
      <c r="M78">
        <v>-1.3174485502531752</v>
      </c>
      <c r="N78">
        <v>-0.93544485935126431</v>
      </c>
      <c r="O78" s="17">
        <f t="shared" si="28"/>
        <v>-2.3213715394376777E-5</v>
      </c>
      <c r="P78" s="17">
        <f t="shared" si="29"/>
        <v>1.5184150470304303E-4</v>
      </c>
      <c r="Q78" s="17">
        <f t="shared" si="30"/>
        <v>-2.6348971005063504E-3</v>
      </c>
      <c r="R78" s="17">
        <f t="shared" si="31"/>
        <v>-1.8708897187025286E-3</v>
      </c>
      <c r="S78" s="17">
        <f t="shared" si="48"/>
        <v>-2.2569902777816784E-4</v>
      </c>
      <c r="T78" s="17">
        <f t="shared" si="49"/>
        <v>5.3409987891738769E-3</v>
      </c>
      <c r="U78" s="17">
        <f t="shared" si="50"/>
        <v>-7.5038618717555529E-3</v>
      </c>
      <c r="V78" s="17">
        <f t="shared" si="51"/>
        <v>5.3630425078227297</v>
      </c>
      <c r="W78" s="17">
        <f t="shared" si="32"/>
        <v>-1.478906946711246E-3</v>
      </c>
      <c r="X78" s="17">
        <f t="shared" si="33"/>
        <v>1.2506436452925922E-2</v>
      </c>
      <c r="Y78" s="17">
        <f t="shared" si="52"/>
        <v>-2.0248531238379106E-4</v>
      </c>
      <c r="Z78" s="17">
        <f t="shared" si="53"/>
        <v>5.1891572844708338E-3</v>
      </c>
      <c r="AA78" s="17">
        <f t="shared" si="54"/>
        <v>-4.8689647712492025E-3</v>
      </c>
      <c r="AB78" s="17">
        <f t="shared" si="55"/>
        <v>5.3649133975414323</v>
      </c>
      <c r="AC78" s="17">
        <f t="shared" si="34"/>
        <v>-1.0995079943627753E-4</v>
      </c>
      <c r="AD78" s="17">
        <f t="shared" si="35"/>
        <v>8.1149412854153377E-3</v>
      </c>
      <c r="AE78" s="17">
        <f t="shared" si="36"/>
        <v>9.4928411885621174E-3</v>
      </c>
      <c r="AF78" s="17">
        <f t="shared" si="37"/>
        <v>9.3574807002149516E-3</v>
      </c>
      <c r="AG78" s="17">
        <f t="shared" si="38"/>
        <v>1.1090306030132203E-2</v>
      </c>
      <c r="AH78" s="17">
        <f t="shared" si="39"/>
        <v>1437.8564928750841</v>
      </c>
      <c r="AI78" s="17">
        <f t="shared" si="40"/>
        <v>3.1090306030132204E-2</v>
      </c>
      <c r="AJ78" s="17">
        <f t="shared" si="41"/>
        <v>399.59868264484544</v>
      </c>
      <c r="AK78" s="17">
        <f t="shared" si="42"/>
        <v>16.750274448990535</v>
      </c>
      <c r="AL78" s="17">
        <f t="shared" si="43"/>
        <v>2.9357480700214954E-2</v>
      </c>
      <c r="AM78" s="17">
        <f t="shared" si="44"/>
        <v>0.99831942428341824</v>
      </c>
      <c r="AN78" s="17">
        <f t="shared" si="45"/>
        <v>5.9618014017733284E-2</v>
      </c>
      <c r="AO78" s="17">
        <f t="shared" si="46"/>
        <v>2.7669381299530608E-2</v>
      </c>
      <c r="AP78" s="17">
        <f t="shared" si="47"/>
        <v>6.4959012806907163E-2</v>
      </c>
    </row>
    <row r="79" spans="10:42" x14ac:dyDescent="0.25">
      <c r="J79" s="17">
        <v>77</v>
      </c>
      <c r="K79">
        <v>-0.16735384633648209</v>
      </c>
      <c r="L79">
        <v>-1.0611006473482121</v>
      </c>
      <c r="M79">
        <v>-1.4340594134409912</v>
      </c>
      <c r="N79">
        <v>-2.1632877178490162</v>
      </c>
      <c r="O79" s="17">
        <f t="shared" si="28"/>
        <v>-1.6735384633648209E-5</v>
      </c>
      <c r="P79" s="17">
        <f t="shared" si="29"/>
        <v>-1.0611006473482121E-4</v>
      </c>
      <c r="Q79" s="17">
        <f t="shared" si="30"/>
        <v>-2.8681188268819824E-3</v>
      </c>
      <c r="R79" s="17">
        <f t="shared" si="31"/>
        <v>-4.3265754356980324E-3</v>
      </c>
      <c r="S79" s="17">
        <f t="shared" si="48"/>
        <v>-1.9729460685618248E-4</v>
      </c>
      <c r="T79" s="17">
        <f t="shared" si="49"/>
        <v>5.1666889666042801E-3</v>
      </c>
      <c r="U79" s="17">
        <f t="shared" si="50"/>
        <v>-9.6215945114619811E-3</v>
      </c>
      <c r="V79" s="17">
        <f t="shared" si="51"/>
        <v>5.358966613001467</v>
      </c>
      <c r="W79" s="17">
        <f t="shared" si="32"/>
        <v>-3.7311871882049811E-3</v>
      </c>
      <c r="X79" s="17">
        <f t="shared" si="33"/>
        <v>1.6035990852436635E-2</v>
      </c>
      <c r="Y79" s="17">
        <f t="shared" si="52"/>
        <v>-1.8055922222253427E-4</v>
      </c>
      <c r="Z79" s="17">
        <f t="shared" si="53"/>
        <v>5.2727990313391013E-3</v>
      </c>
      <c r="AA79" s="17">
        <f t="shared" si="54"/>
        <v>-6.7534756845799978E-3</v>
      </c>
      <c r="AB79" s="17">
        <f t="shared" si="55"/>
        <v>5.3632931884371651</v>
      </c>
      <c r="AC79" s="17">
        <f t="shared" si="34"/>
        <v>-1.1831255573695426E-3</v>
      </c>
      <c r="AD79" s="17">
        <f t="shared" si="35"/>
        <v>1.1255792807633331E-2</v>
      </c>
      <c r="AE79" s="17">
        <f t="shared" si="36"/>
        <v>1.162261013386086E-2</v>
      </c>
      <c r="AF79" s="17">
        <f t="shared" si="37"/>
        <v>1.1948632718202677E-2</v>
      </c>
      <c r="AG79" s="17">
        <f t="shared" si="38"/>
        <v>1.3346557066557331E-2</v>
      </c>
      <c r="AH79" s="17">
        <f t="shared" si="39"/>
        <v>1440.9220582956596</v>
      </c>
      <c r="AI79" s="17">
        <f t="shared" si="40"/>
        <v>3.3346557066557328E-2</v>
      </c>
      <c r="AJ79" s="17">
        <f t="shared" si="41"/>
        <v>402.43754591584099</v>
      </c>
      <c r="AK79" s="17">
        <f t="shared" si="42"/>
        <v>16.158844600866463</v>
      </c>
      <c r="AL79" s="17">
        <f t="shared" si="43"/>
        <v>3.1948632718202676E-2</v>
      </c>
      <c r="AM79" s="17">
        <f t="shared" si="44"/>
        <v>0.99864718729762525</v>
      </c>
      <c r="AN79" s="17">
        <f t="shared" si="45"/>
        <v>6.4179130351284142E-2</v>
      </c>
      <c r="AO79" s="17">
        <f t="shared" si="46"/>
        <v>3.0326289706790202E-2</v>
      </c>
      <c r="AP79" s="17">
        <f t="shared" si="47"/>
        <v>6.9345819317888427E-2</v>
      </c>
    </row>
    <row r="80" spans="10:42" x14ac:dyDescent="0.25">
      <c r="J80" s="17">
        <v>78</v>
      </c>
      <c r="K80">
        <v>0.5808260539197363</v>
      </c>
      <c r="L80">
        <v>-0.33887658901221585</v>
      </c>
      <c r="M80">
        <v>0.41261159822170157</v>
      </c>
      <c r="N80">
        <v>-2.0489460439421237</v>
      </c>
      <c r="O80" s="17">
        <f t="shared" si="28"/>
        <v>5.808260539197363E-5</v>
      </c>
      <c r="P80" s="17">
        <f t="shared" si="29"/>
        <v>-3.3887658901221585E-5</v>
      </c>
      <c r="Q80" s="17">
        <f t="shared" si="30"/>
        <v>8.2522319644340314E-4</v>
      </c>
      <c r="R80" s="17">
        <f t="shared" si="31"/>
        <v>-4.0978920878842473E-3</v>
      </c>
      <c r="S80" s="17">
        <f t="shared" si="48"/>
        <v>-9.9753080092972353E-5</v>
      </c>
      <c r="T80" s="17">
        <f t="shared" si="49"/>
        <v>5.0994635143822029E-3</v>
      </c>
      <c r="U80" s="17">
        <f t="shared" si="50"/>
        <v>-7.8342118638723805E-3</v>
      </c>
      <c r="V80" s="17">
        <f t="shared" si="51"/>
        <v>5.3559345804922707</v>
      </c>
      <c r="W80" s="17">
        <f t="shared" si="32"/>
        <v>-5.3891828758645816E-3</v>
      </c>
      <c r="X80" s="17">
        <f t="shared" si="33"/>
        <v>1.3057019773120635E-2</v>
      </c>
      <c r="Y80" s="17">
        <f t="shared" si="52"/>
        <v>-1.5783568548494598E-4</v>
      </c>
      <c r="Z80" s="17">
        <f t="shared" si="53"/>
        <v>5.1333511732834245E-3</v>
      </c>
      <c r="AA80" s="17">
        <f t="shared" si="54"/>
        <v>-8.6594350603157837E-3</v>
      </c>
      <c r="AB80" s="17">
        <f t="shared" si="55"/>
        <v>5.3600324725801549</v>
      </c>
      <c r="AC80" s="17">
        <f t="shared" si="34"/>
        <v>-2.9849497505645309E-3</v>
      </c>
      <c r="AD80" s="17">
        <f t="shared" si="35"/>
        <v>1.4432391767192973E-2</v>
      </c>
      <c r="AE80" s="17">
        <f t="shared" si="36"/>
        <v>7.4711925302698261E-3</v>
      </c>
      <c r="AF80" s="17">
        <f t="shared" si="37"/>
        <v>1.3852840644493939E-2</v>
      </c>
      <c r="AG80" s="17">
        <f t="shared" si="38"/>
        <v>1.2002609666778042E-2</v>
      </c>
      <c r="AH80" s="17">
        <f t="shared" si="39"/>
        <v>1434.9525885516225</v>
      </c>
      <c r="AI80" s="17">
        <f t="shared" si="40"/>
        <v>3.2002609666778044E-2</v>
      </c>
      <c r="AJ80" s="17">
        <f t="shared" si="41"/>
        <v>398.47386752330044</v>
      </c>
      <c r="AK80" s="17">
        <f t="shared" si="42"/>
        <v>16.98461093264574</v>
      </c>
      <c r="AL80" s="17">
        <f t="shared" si="43"/>
        <v>3.3852840644493939E-2</v>
      </c>
      <c r="AM80" s="17">
        <f t="shared" si="44"/>
        <v>1.0017928549408546</v>
      </c>
      <c r="AN80" s="17">
        <f t="shared" si="45"/>
        <v>5.6989089206615044E-2</v>
      </c>
      <c r="AO80" s="17">
        <f t="shared" si="46"/>
        <v>2.7590564745530368E-2</v>
      </c>
      <c r="AP80" s="17">
        <f t="shared" si="47"/>
        <v>6.2088552720997246E-2</v>
      </c>
    </row>
    <row r="81" spans="10:42" x14ac:dyDescent="0.25">
      <c r="J81" s="17">
        <v>79</v>
      </c>
      <c r="K81">
        <v>1.1677002476062626</v>
      </c>
      <c r="L81">
        <v>-1.9486924429656938</v>
      </c>
      <c r="M81">
        <v>-0.51731262828980107</v>
      </c>
      <c r="N81">
        <v>-0.97639713203534484</v>
      </c>
      <c r="O81" s="17">
        <f t="shared" si="28"/>
        <v>1.1677002476062626E-4</v>
      </c>
      <c r="P81" s="17">
        <f t="shared" si="29"/>
        <v>-1.9486924429656938E-4</v>
      </c>
      <c r="Q81" s="17">
        <f t="shared" si="30"/>
        <v>-1.0346252565796021E-3</v>
      </c>
      <c r="R81" s="17">
        <f t="shared" si="31"/>
        <v>-1.9527942640706897E-3</v>
      </c>
      <c r="S81" s="17">
        <f t="shared" si="48"/>
        <v>3.6967560686248366E-5</v>
      </c>
      <c r="T81" s="17">
        <f t="shared" si="49"/>
        <v>4.8847015672091928E-3</v>
      </c>
      <c r="U81" s="17">
        <f t="shared" si="50"/>
        <v>-8.0854159340647443E-3</v>
      </c>
      <c r="V81" s="17">
        <f t="shared" si="51"/>
        <v>5.3556540523087275</v>
      </c>
      <c r="W81" s="17">
        <f t="shared" si="32"/>
        <v>-5.1222854914631357E-3</v>
      </c>
      <c r="X81" s="17">
        <f t="shared" si="33"/>
        <v>1.3475693223441242E-2</v>
      </c>
      <c r="Y81" s="17">
        <f t="shared" si="52"/>
        <v>-7.980246407437789E-5</v>
      </c>
      <c r="Z81" s="17">
        <f t="shared" si="53"/>
        <v>5.0795708115057622E-3</v>
      </c>
      <c r="AA81" s="17">
        <f t="shared" si="54"/>
        <v>-7.050790677485143E-3</v>
      </c>
      <c r="AB81" s="17">
        <f t="shared" si="55"/>
        <v>5.3576068465727982</v>
      </c>
      <c r="AC81" s="17">
        <f t="shared" si="34"/>
        <v>-4.3113463006919928E-3</v>
      </c>
      <c r="AD81" s="17">
        <f t="shared" si="35"/>
        <v>1.1751317795808573E-2</v>
      </c>
      <c r="AE81" s="17">
        <f t="shared" si="36"/>
        <v>9.3532822950532311E-3</v>
      </c>
      <c r="AF81" s="17">
        <f t="shared" si="37"/>
        <v>9.3985244610846758E-3</v>
      </c>
      <c r="AG81" s="17">
        <f t="shared" si="38"/>
        <v>9.9527546802232782E-3</v>
      </c>
      <c r="AH81" s="17">
        <f t="shared" si="39"/>
        <v>1437.6558412156012</v>
      </c>
      <c r="AI81" s="17">
        <f t="shared" si="40"/>
        <v>2.9952754680223279E-2</v>
      </c>
      <c r="AJ81" s="17">
        <f t="shared" si="41"/>
        <v>399.89315890774702</v>
      </c>
      <c r="AK81" s="17">
        <f t="shared" si="42"/>
        <v>16.688925227552705</v>
      </c>
      <c r="AL81" s="17">
        <f t="shared" si="43"/>
        <v>2.9398524461084676E-2</v>
      </c>
      <c r="AM81" s="17">
        <f t="shared" si="44"/>
        <v>0.99946188772580102</v>
      </c>
      <c r="AN81" s="17">
        <f t="shared" si="45"/>
        <v>5.6755166153642601E-2</v>
      </c>
      <c r="AO81" s="17">
        <f t="shared" si="46"/>
        <v>2.6703516662199916E-2</v>
      </c>
      <c r="AP81" s="17">
        <f t="shared" si="47"/>
        <v>6.1639867720851796E-2</v>
      </c>
    </row>
    <row r="82" spans="10:42" x14ac:dyDescent="0.25">
      <c r="J82" s="17">
        <v>80</v>
      </c>
      <c r="K82">
        <v>-0.10049689080915414</v>
      </c>
      <c r="L82">
        <v>0.13477688298735302</v>
      </c>
      <c r="M82">
        <v>1.7355432646581903</v>
      </c>
      <c r="N82">
        <v>-0.5065862751507666</v>
      </c>
      <c r="O82" s="17">
        <f t="shared" si="28"/>
        <v>-1.0049689080915414E-5</v>
      </c>
      <c r="P82" s="17">
        <f t="shared" si="29"/>
        <v>1.3477688298735302E-5</v>
      </c>
      <c r="Q82" s="17">
        <f t="shared" si="30"/>
        <v>3.4710865293163806E-3</v>
      </c>
      <c r="R82" s="17">
        <f t="shared" si="31"/>
        <v>-1.0131725503015332E-3</v>
      </c>
      <c r="S82" s="17">
        <f t="shared" si="48"/>
        <v>1.9524359468083282E-5</v>
      </c>
      <c r="T82" s="17">
        <f t="shared" si="49"/>
        <v>4.9212389420660897E-3</v>
      </c>
      <c r="U82" s="17">
        <f t="shared" si="50"/>
        <v>-3.8057878113418892E-3</v>
      </c>
      <c r="V82" s="17">
        <f t="shared" si="51"/>
        <v>5.3563692514756625</v>
      </c>
      <c r="W82" s="17">
        <f t="shared" si="32"/>
        <v>-4.7500895925395668E-3</v>
      </c>
      <c r="X82" s="17">
        <f t="shared" si="33"/>
        <v>6.3429796855698157E-3</v>
      </c>
      <c r="Y82" s="17">
        <f t="shared" si="52"/>
        <v>2.9574048548998695E-5</v>
      </c>
      <c r="Z82" s="17">
        <f t="shared" si="53"/>
        <v>4.9077612537673544E-3</v>
      </c>
      <c r="AA82" s="17">
        <f t="shared" si="54"/>
        <v>-7.2768743406582698E-3</v>
      </c>
      <c r="AB82" s="17">
        <f t="shared" si="55"/>
        <v>5.357382424025964</v>
      </c>
      <c r="AC82" s="17">
        <f t="shared" si="34"/>
        <v>-4.097828393170618E-3</v>
      </c>
      <c r="AD82" s="17">
        <f t="shared" si="35"/>
        <v>1.2128123901097116E-2</v>
      </c>
      <c r="AE82" s="17">
        <f t="shared" si="36"/>
        <v>1.951238933718093E-3</v>
      </c>
      <c r="AF82" s="17">
        <f t="shared" si="37"/>
        <v>1.0051649491442684E-2</v>
      </c>
      <c r="AG82" s="17">
        <f t="shared" si="38"/>
        <v>6.635528206450008E-3</v>
      </c>
      <c r="AH82" s="17">
        <f t="shared" si="39"/>
        <v>1427.0535381024551</v>
      </c>
      <c r="AI82" s="17">
        <f t="shared" si="40"/>
        <v>2.6635528206450008E-2</v>
      </c>
      <c r="AJ82" s="17">
        <f t="shared" si="41"/>
        <v>392.18276023305111</v>
      </c>
      <c r="AK82" s="17">
        <f t="shared" si="42"/>
        <v>18.295258284781017</v>
      </c>
      <c r="AL82" s="17">
        <f t="shared" si="43"/>
        <v>3.0051649491442685E-2</v>
      </c>
      <c r="AM82" s="17">
        <f t="shared" si="44"/>
        <v>1.0033274917837303</v>
      </c>
      <c r="AN82" s="17">
        <f t="shared" si="45"/>
        <v>4.3948975134463351E-2</v>
      </c>
      <c r="AO82" s="17">
        <f t="shared" si="46"/>
        <v>2.1088918138647245E-2</v>
      </c>
      <c r="AP82" s="17">
        <f t="shared" si="47"/>
        <v>4.8870214076529445E-2</v>
      </c>
    </row>
    <row r="83" spans="10:42" x14ac:dyDescent="0.25">
      <c r="J83" s="17">
        <v>81</v>
      </c>
      <c r="K83">
        <v>-0.79462438407063019</v>
      </c>
      <c r="L83">
        <v>-0.74674971983768046</v>
      </c>
      <c r="M83">
        <v>0.5867218533239793</v>
      </c>
      <c r="N83">
        <v>1.2839382179663517</v>
      </c>
      <c r="O83" s="17">
        <f t="shared" si="28"/>
        <v>-7.9462438407063019E-5</v>
      </c>
      <c r="P83" s="17">
        <f t="shared" si="29"/>
        <v>-7.4674971983768046E-5</v>
      </c>
      <c r="Q83" s="17">
        <f t="shared" si="30"/>
        <v>1.1734437066479586E-3</v>
      </c>
      <c r="R83" s="17">
        <f t="shared" si="31"/>
        <v>2.5678764359327033E-3</v>
      </c>
      <c r="S83" s="17">
        <f t="shared" si="48"/>
        <v>-6.384295083259639E-5</v>
      </c>
      <c r="T83" s="17">
        <f t="shared" si="49"/>
        <v>4.8623161816691036E-3</v>
      </c>
      <c r="U83" s="17">
        <f t="shared" si="50"/>
        <v>-2.2517653235597417E-3</v>
      </c>
      <c r="V83" s="17">
        <f t="shared" si="51"/>
        <v>5.360522459795444</v>
      </c>
      <c r="W83" s="17">
        <f t="shared" si="32"/>
        <v>-2.2274434439879345E-3</v>
      </c>
      <c r="X83" s="17">
        <f t="shared" si="33"/>
        <v>3.7529422059329031E-3</v>
      </c>
      <c r="Y83" s="17">
        <f t="shared" si="52"/>
        <v>1.5619487574466625E-5</v>
      </c>
      <c r="Z83" s="17">
        <f t="shared" si="53"/>
        <v>4.9369911536528716E-3</v>
      </c>
      <c r="AA83" s="17">
        <f t="shared" si="54"/>
        <v>-3.4252090302077003E-3</v>
      </c>
      <c r="AB83" s="17">
        <f t="shared" si="55"/>
        <v>5.3579545833595112</v>
      </c>
      <c r="AC83" s="17">
        <f t="shared" si="34"/>
        <v>-3.8000716740321989E-3</v>
      </c>
      <c r="AD83" s="17">
        <f t="shared" si="35"/>
        <v>5.7086817170128338E-3</v>
      </c>
      <c r="AE83" s="17">
        <f t="shared" si="36"/>
        <v>2.2837867425555803E-3</v>
      </c>
      <c r="AF83" s="17">
        <f t="shared" si="37"/>
        <v>2.8600569958161077E-3</v>
      </c>
      <c r="AG83" s="17">
        <f t="shared" si="38"/>
        <v>2.5327949037165748E-3</v>
      </c>
      <c r="AH83" s="17">
        <f t="shared" si="39"/>
        <v>1427.5281805459233</v>
      </c>
      <c r="AI83" s="17">
        <f t="shared" si="40"/>
        <v>2.2532794903716576E-2</v>
      </c>
      <c r="AJ83" s="17">
        <f t="shared" si="41"/>
        <v>391.38517018664811</v>
      </c>
      <c r="AK83" s="17">
        <f t="shared" si="42"/>
        <v>18.461422877781644</v>
      </c>
      <c r="AL83" s="17">
        <f t="shared" si="43"/>
        <v>2.2860056995816107E-2</v>
      </c>
      <c r="AM83" s="17">
        <f t="shared" si="44"/>
        <v>1.0003200504607095</v>
      </c>
      <c r="AN83" s="17">
        <f t="shared" si="45"/>
        <v>4.0098385181034146E-2</v>
      </c>
      <c r="AO83" s="17">
        <f t="shared" si="46"/>
        <v>1.793975061999549E-2</v>
      </c>
      <c r="AP83" s="17">
        <f t="shared" si="47"/>
        <v>4.4960701362703248E-2</v>
      </c>
    </row>
    <row r="84" spans="10:42" x14ac:dyDescent="0.25">
      <c r="J84" s="17">
        <v>82</v>
      </c>
      <c r="K84">
        <v>-1.4353463484439999</v>
      </c>
      <c r="L84">
        <v>0.96927578852046281</v>
      </c>
      <c r="M84">
        <v>1.587632141308859</v>
      </c>
      <c r="N84">
        <v>-0.66689835875877179</v>
      </c>
      <c r="O84" s="17">
        <f t="shared" si="28"/>
        <v>-1.4353463484439999E-4</v>
      </c>
      <c r="P84" s="17">
        <f t="shared" si="29"/>
        <v>9.6927578852046281E-5</v>
      </c>
      <c r="Q84" s="17">
        <f t="shared" si="30"/>
        <v>3.175264282617718E-3</v>
      </c>
      <c r="R84" s="17">
        <f t="shared" si="31"/>
        <v>-1.3337967175175436E-3</v>
      </c>
      <c r="S84" s="17">
        <f t="shared" si="48"/>
        <v>-1.9460899551047709E-4</v>
      </c>
      <c r="T84" s="17">
        <f t="shared" si="49"/>
        <v>4.9867805241873295E-3</v>
      </c>
      <c r="U84" s="17">
        <f t="shared" si="50"/>
        <v>1.1486754914139504E-3</v>
      </c>
      <c r="V84" s="17">
        <f t="shared" si="51"/>
        <v>5.3599433532978189</v>
      </c>
      <c r="W84" s="17">
        <f t="shared" si="32"/>
        <v>-2.9024895207853518E-3</v>
      </c>
      <c r="X84" s="17">
        <f t="shared" si="33"/>
        <v>-1.914459152356584E-3</v>
      </c>
      <c r="Y84" s="17">
        <f t="shared" si="52"/>
        <v>-5.1074360666077115E-5</v>
      </c>
      <c r="Z84" s="17">
        <f t="shared" si="53"/>
        <v>4.8898529453352832E-3</v>
      </c>
      <c r="AA84" s="17">
        <f t="shared" si="54"/>
        <v>-2.0265887912037676E-3</v>
      </c>
      <c r="AB84" s="17">
        <f t="shared" si="55"/>
        <v>5.3612771500153364</v>
      </c>
      <c r="AC84" s="17">
        <f t="shared" si="34"/>
        <v>-1.7819547551908943E-3</v>
      </c>
      <c r="AD84" s="17">
        <f t="shared" si="35"/>
        <v>3.377647985339613E-3</v>
      </c>
      <c r="AE84" s="17">
        <f t="shared" si="36"/>
        <v>-3.5208167968243968E-3</v>
      </c>
      <c r="AF84" s="17">
        <f t="shared" si="37"/>
        <v>2.1586345610386548E-3</v>
      </c>
      <c r="AG84" s="17">
        <f t="shared" si="38"/>
        <v>-1.2081314818413553E-3</v>
      </c>
      <c r="AH84" s="17">
        <f t="shared" si="39"/>
        <v>1419.2659481069518</v>
      </c>
      <c r="AI84" s="17">
        <f t="shared" si="40"/>
        <v>1.8791868518158644E-2</v>
      </c>
      <c r="AJ84" s="17">
        <f t="shared" si="41"/>
        <v>385.42646575751377</v>
      </c>
      <c r="AK84" s="17">
        <f t="shared" si="42"/>
        <v>19.702819633851298</v>
      </c>
      <c r="AL84" s="17">
        <f t="shared" si="43"/>
        <v>2.2158634561038656E-2</v>
      </c>
      <c r="AM84" s="17">
        <f t="shared" si="44"/>
        <v>1.00330466520878</v>
      </c>
      <c r="AN84" s="17">
        <f t="shared" si="45"/>
        <v>2.8292994369194135E-2</v>
      </c>
      <c r="AO84" s="17">
        <f t="shared" si="46"/>
        <v>1.2625168095797158E-2</v>
      </c>
      <c r="AP84" s="17">
        <f t="shared" si="47"/>
        <v>3.3279774893381464E-2</v>
      </c>
    </row>
    <row r="85" spans="10:42" x14ac:dyDescent="0.25">
      <c r="J85" s="17">
        <v>83</v>
      </c>
      <c r="K85">
        <v>8.3134636952308938E-2</v>
      </c>
      <c r="L85">
        <v>-0.82833139458671212</v>
      </c>
      <c r="M85">
        <v>0.6955519893381279</v>
      </c>
      <c r="N85">
        <v>0.2392164333286928</v>
      </c>
      <c r="O85" s="17">
        <f t="shared" si="28"/>
        <v>8.3134636952308938E-6</v>
      </c>
      <c r="P85" s="17">
        <f t="shared" si="29"/>
        <v>-8.2833139458671212E-5</v>
      </c>
      <c r="Q85" s="17">
        <f t="shared" si="30"/>
        <v>1.3911039786762558E-3</v>
      </c>
      <c r="R85" s="17">
        <f t="shared" si="31"/>
        <v>4.784328666573856E-4</v>
      </c>
      <c r="S85" s="17">
        <f t="shared" si="48"/>
        <v>-1.473737327131508E-4</v>
      </c>
      <c r="T85" s="17">
        <f t="shared" si="49"/>
        <v>4.9065912798911928E-3</v>
      </c>
      <c r="U85" s="17">
        <f t="shared" si="50"/>
        <v>2.4249119209488112E-3</v>
      </c>
      <c r="V85" s="17">
        <f t="shared" si="51"/>
        <v>5.3612922976838941</v>
      </c>
      <c r="W85" s="17">
        <f t="shared" si="32"/>
        <v>-1.913939797118167E-3</v>
      </c>
      <c r="X85" s="17">
        <f t="shared" si="33"/>
        <v>-4.041519868248019E-3</v>
      </c>
      <c r="Y85" s="17">
        <f t="shared" si="52"/>
        <v>-1.5568719640838169E-4</v>
      </c>
      <c r="Z85" s="17">
        <f t="shared" si="53"/>
        <v>4.989424419349864E-3</v>
      </c>
      <c r="AA85" s="17">
        <f t="shared" si="54"/>
        <v>1.0338079422725554E-3</v>
      </c>
      <c r="AB85" s="17">
        <f t="shared" si="55"/>
        <v>5.3608138648172368</v>
      </c>
      <c r="AC85" s="17">
        <f t="shared" si="34"/>
        <v>-2.3219916166286091E-3</v>
      </c>
      <c r="AD85" s="17">
        <f t="shared" si="35"/>
        <v>-1.7230132371209258E-3</v>
      </c>
      <c r="AE85" s="17">
        <f t="shared" si="36"/>
        <v>-3.4010766045154488E-3</v>
      </c>
      <c r="AF85" s="17">
        <f t="shared" si="37"/>
        <v>-4.3321737266030225E-3</v>
      </c>
      <c r="AG85" s="17">
        <f t="shared" si="38"/>
        <v>-5.3922687651281765E-3</v>
      </c>
      <c r="AH85" s="17">
        <f t="shared" si="39"/>
        <v>1419.4359014594361</v>
      </c>
      <c r="AI85" s="17">
        <f t="shared" si="40"/>
        <v>1.4607731234871824E-2</v>
      </c>
      <c r="AJ85" s="17">
        <f t="shared" si="41"/>
        <v>384.68427417648053</v>
      </c>
      <c r="AK85" s="17">
        <f t="shared" si="42"/>
        <v>19.857442879899889</v>
      </c>
      <c r="AL85" s="17">
        <f t="shared" si="43"/>
        <v>1.5667826273396978E-2</v>
      </c>
      <c r="AM85" s="17">
        <f t="shared" si="44"/>
        <v>1.0010448324075305</v>
      </c>
      <c r="AN85" s="17">
        <f t="shared" si="45"/>
        <v>2.3551006646735782E-2</v>
      </c>
      <c r="AO85" s="17">
        <f t="shared" si="46"/>
        <v>9.325754346091281E-3</v>
      </c>
      <c r="AP85" s="17">
        <f t="shared" si="47"/>
        <v>2.8457597926626974E-2</v>
      </c>
    </row>
    <row r="86" spans="10:42" x14ac:dyDescent="0.25">
      <c r="J86" s="17">
        <v>84</v>
      </c>
      <c r="K86">
        <v>4.6642298912047409E-2</v>
      </c>
      <c r="L86">
        <v>-1.0297867447661702</v>
      </c>
      <c r="M86">
        <v>-0.29959210223751143</v>
      </c>
      <c r="N86">
        <v>0.72458988142898306</v>
      </c>
      <c r="O86" s="17">
        <f t="shared" si="28"/>
        <v>4.6642298912047409E-6</v>
      </c>
      <c r="P86" s="17">
        <f t="shared" si="29"/>
        <v>-1.0297867447661702E-4</v>
      </c>
      <c r="Q86" s="17">
        <f t="shared" si="30"/>
        <v>-5.9918420447502285E-4</v>
      </c>
      <c r="R86" s="17">
        <f t="shared" si="31"/>
        <v>1.4491797628579661E-3</v>
      </c>
      <c r="S86" s="17">
        <f t="shared" si="48"/>
        <v>-1.132347562793159E-4</v>
      </c>
      <c r="T86" s="17">
        <f t="shared" si="49"/>
        <v>4.822294349436337E-3</v>
      </c>
      <c r="U86" s="17">
        <f t="shared" si="50"/>
        <v>1.5832365243789075E-3</v>
      </c>
      <c r="V86" s="17">
        <f t="shared" si="51"/>
        <v>5.3633422000889546</v>
      </c>
      <c r="W86" s="17">
        <f t="shared" si="32"/>
        <v>-5.0570900875704437E-4</v>
      </c>
      <c r="X86" s="17">
        <f t="shared" si="33"/>
        <v>-2.6387275406315126E-3</v>
      </c>
      <c r="Y86" s="17">
        <f t="shared" si="52"/>
        <v>-1.1789898617052064E-4</v>
      </c>
      <c r="Z86" s="17">
        <f t="shared" si="53"/>
        <v>4.9252730239129541E-3</v>
      </c>
      <c r="AA86" s="17">
        <f t="shared" si="54"/>
        <v>2.1824207288539304E-3</v>
      </c>
      <c r="AB86" s="17">
        <f t="shared" si="55"/>
        <v>5.3618930203260966</v>
      </c>
      <c r="AC86" s="17">
        <f t="shared" si="34"/>
        <v>-1.5311518376950792E-3</v>
      </c>
      <c r="AD86" s="17">
        <f t="shared" si="35"/>
        <v>-3.6373678814232173E-3</v>
      </c>
      <c r="AE86" s="17">
        <f t="shared" si="36"/>
        <v>-1.0851445471302323E-3</v>
      </c>
      <c r="AF86" s="17">
        <f t="shared" si="37"/>
        <v>-5.7747476993554991E-3</v>
      </c>
      <c r="AG86" s="17">
        <f t="shared" si="38"/>
        <v>-4.7637369794193349E-3</v>
      </c>
      <c r="AH86" s="17">
        <f t="shared" si="39"/>
        <v>1422.7270281088779</v>
      </c>
      <c r="AI86" s="17">
        <f t="shared" si="40"/>
        <v>1.5236263020580666E-2</v>
      </c>
      <c r="AJ86" s="17">
        <f t="shared" si="41"/>
        <v>386.71408048727073</v>
      </c>
      <c r="AK86" s="17">
        <f t="shared" si="42"/>
        <v>19.434566565151933</v>
      </c>
      <c r="AL86" s="17">
        <f t="shared" si="43"/>
        <v>1.4225252300644501E-2</v>
      </c>
      <c r="AM86" s="17">
        <f t="shared" si="44"/>
        <v>0.9990041621278104</v>
      </c>
      <c r="AN86" s="17">
        <f t="shared" si="45"/>
        <v>2.7579721472943613E-2</v>
      </c>
      <c r="AO86" s="17">
        <f t="shared" si="46"/>
        <v>1.0754952597612444E-2</v>
      </c>
      <c r="AP86" s="17">
        <f t="shared" si="47"/>
        <v>3.2402015822379948E-2</v>
      </c>
    </row>
    <row r="87" spans="10:42" x14ac:dyDescent="0.25">
      <c r="J87" s="17">
        <v>85</v>
      </c>
      <c r="K87">
        <v>-9.6770236268639565E-3</v>
      </c>
      <c r="L87">
        <v>1.0022290553024504</v>
      </c>
      <c r="M87">
        <v>-1.0139274309040047</v>
      </c>
      <c r="N87">
        <v>0.75863226811634377</v>
      </c>
      <c r="O87" s="17">
        <f t="shared" si="28"/>
        <v>-9.6770236268639565E-7</v>
      </c>
      <c r="P87" s="17">
        <f t="shared" si="29"/>
        <v>1.0022290553024504E-4</v>
      </c>
      <c r="Q87" s="17">
        <f t="shared" si="30"/>
        <v>-2.0278548618080094E-3</v>
      </c>
      <c r="R87" s="17">
        <f t="shared" si="31"/>
        <v>1.5172645362326875E-3</v>
      </c>
      <c r="S87" s="17">
        <f t="shared" si="48"/>
        <v>-9.1555507386139126E-5</v>
      </c>
      <c r="T87" s="17">
        <f t="shared" si="49"/>
        <v>4.9580583850793144E-3</v>
      </c>
      <c r="U87" s="17">
        <f t="shared" si="50"/>
        <v>-6.0294198986699269E-4</v>
      </c>
      <c r="V87" s="17">
        <f t="shared" si="51"/>
        <v>5.3650502067863783</v>
      </c>
      <c r="W87" s="17">
        <f t="shared" si="32"/>
        <v>4.0168912507441561E-4</v>
      </c>
      <c r="X87" s="17">
        <f t="shared" si="33"/>
        <v>1.004903316444988E-3</v>
      </c>
      <c r="Y87" s="17">
        <f t="shared" si="52"/>
        <v>-9.058780502345273E-5</v>
      </c>
      <c r="Z87" s="17">
        <f t="shared" si="53"/>
        <v>4.8578354795490693E-3</v>
      </c>
      <c r="AA87" s="17">
        <f t="shared" si="54"/>
        <v>1.4249128719410168E-3</v>
      </c>
      <c r="AB87" s="17">
        <f t="shared" si="55"/>
        <v>5.3635329422501457</v>
      </c>
      <c r="AC87" s="17">
        <f t="shared" si="34"/>
        <v>-4.0456720700574424E-4</v>
      </c>
      <c r="AD87" s="17">
        <f t="shared" si="35"/>
        <v>-2.3748547865683613E-3</v>
      </c>
      <c r="AE87" s="17">
        <f t="shared" si="36"/>
        <v>2.1312609142235513E-3</v>
      </c>
      <c r="AF87" s="17">
        <f t="shared" si="37"/>
        <v>-3.1752311246688327E-3</v>
      </c>
      <c r="AG87" s="17">
        <f t="shared" si="38"/>
        <v>-9.8324306977849371E-4</v>
      </c>
      <c r="AH87" s="17">
        <f t="shared" si="39"/>
        <v>1427.3104622319734</v>
      </c>
      <c r="AI87" s="17">
        <f t="shared" si="40"/>
        <v>1.9016756930221507E-2</v>
      </c>
      <c r="AJ87" s="17">
        <f t="shared" si="41"/>
        <v>390.21189671666656</v>
      </c>
      <c r="AK87" s="17">
        <f t="shared" si="42"/>
        <v>18.705854850694468</v>
      </c>
      <c r="AL87" s="17">
        <f t="shared" si="43"/>
        <v>1.6824768875331169E-2</v>
      </c>
      <c r="AM87" s="17">
        <f t="shared" si="44"/>
        <v>0.99784891853840207</v>
      </c>
      <c r="AN87" s="17">
        <f t="shared" si="45"/>
        <v>3.6442409692192847E-2</v>
      </c>
      <c r="AO87" s="17">
        <f t="shared" si="46"/>
        <v>1.5065909909866622E-2</v>
      </c>
      <c r="AP87" s="17">
        <f t="shared" si="47"/>
        <v>4.1400468077272164E-2</v>
      </c>
    </row>
    <row r="88" spans="10:42" x14ac:dyDescent="0.25">
      <c r="J88" s="17">
        <v>86</v>
      </c>
      <c r="K88">
        <v>1.2416603567544371</v>
      </c>
      <c r="L88">
        <v>-1.1695192370098084</v>
      </c>
      <c r="M88">
        <v>0.39650558392168023</v>
      </c>
      <c r="N88">
        <v>-1.7811225916375406</v>
      </c>
      <c r="O88" s="17">
        <f t="shared" si="28"/>
        <v>1.2416603567544371E-4</v>
      </c>
      <c r="P88" s="17">
        <f t="shared" si="29"/>
        <v>-1.1695192370098084E-4</v>
      </c>
      <c r="Q88" s="17">
        <f t="shared" si="30"/>
        <v>7.9301116784336045E-4</v>
      </c>
      <c r="R88" s="17">
        <f t="shared" si="31"/>
        <v>-3.5622451832750812E-3</v>
      </c>
      <c r="S88" s="17">
        <f t="shared" si="48"/>
        <v>5.0921629766532403E-5</v>
      </c>
      <c r="T88" s="17">
        <f t="shared" si="49"/>
        <v>4.849494784362471E-3</v>
      </c>
      <c r="U88" s="17">
        <f t="shared" si="50"/>
        <v>2.5036337696306696E-4</v>
      </c>
      <c r="V88" s="17">
        <f t="shared" si="51"/>
        <v>5.3613371024248089</v>
      </c>
      <c r="W88" s="17">
        <f t="shared" si="32"/>
        <v>-1.5671560765043444E-3</v>
      </c>
      <c r="X88" s="17">
        <f t="shared" si="33"/>
        <v>-4.1727229493844498E-4</v>
      </c>
      <c r="Y88" s="17">
        <f t="shared" si="52"/>
        <v>-7.3244405908911306E-5</v>
      </c>
      <c r="Z88" s="17">
        <f t="shared" si="53"/>
        <v>4.9664467080634518E-3</v>
      </c>
      <c r="AA88" s="17">
        <f t="shared" si="54"/>
        <v>-5.4264779088029349E-4</v>
      </c>
      <c r="AB88" s="17">
        <f t="shared" si="55"/>
        <v>5.364899347608084</v>
      </c>
      <c r="AC88" s="17">
        <f t="shared" si="34"/>
        <v>3.2135130005898601E-4</v>
      </c>
      <c r="AD88" s="17">
        <f t="shared" si="35"/>
        <v>9.0441298480048915E-4</v>
      </c>
      <c r="AE88" s="17">
        <f t="shared" si="36"/>
        <v>-1.3337118488078109E-3</v>
      </c>
      <c r="AF88" s="17">
        <f t="shared" si="37"/>
        <v>1.3764997823262233E-3</v>
      </c>
      <c r="AG88" s="17">
        <f t="shared" si="38"/>
        <v>-2.0679569594704789E-4</v>
      </c>
      <c r="AH88" s="17">
        <f t="shared" si="39"/>
        <v>1422.3734286389308</v>
      </c>
      <c r="AI88" s="17">
        <f t="shared" si="40"/>
        <v>1.9793204304052951E-2</v>
      </c>
      <c r="AJ88" s="17">
        <f t="shared" si="41"/>
        <v>387.41357291350761</v>
      </c>
      <c r="AK88" s="17">
        <f t="shared" si="42"/>
        <v>19.288838976352583</v>
      </c>
      <c r="AL88" s="17">
        <f t="shared" si="43"/>
        <v>2.1376499782326225E-2</v>
      </c>
      <c r="AM88" s="17">
        <f t="shared" si="44"/>
        <v>1.0015525652373354</v>
      </c>
      <c r="AN88" s="17">
        <f t="shared" si="45"/>
        <v>3.2609217932830066E-2</v>
      </c>
      <c r="AO88" s="17">
        <f t="shared" si="46"/>
        <v>1.4301078703719237E-2</v>
      </c>
      <c r="AP88" s="17">
        <f t="shared" si="47"/>
        <v>3.745871271719254E-2</v>
      </c>
    </row>
    <row r="89" spans="10:42" x14ac:dyDescent="0.25">
      <c r="J89" s="17">
        <v>87</v>
      </c>
      <c r="K89">
        <v>7.9296569310827181E-2</v>
      </c>
      <c r="L89">
        <v>1.0062831279356033</v>
      </c>
      <c r="M89">
        <v>1.0353937796026003</v>
      </c>
      <c r="N89">
        <v>0.10511030268389732</v>
      </c>
      <c r="O89" s="17">
        <f t="shared" si="28"/>
        <v>7.9296569310827181E-6</v>
      </c>
      <c r="P89" s="17">
        <f t="shared" si="29"/>
        <v>1.0062831279356033E-4</v>
      </c>
      <c r="Q89" s="17">
        <f t="shared" si="30"/>
        <v>2.0707875592052005E-3</v>
      </c>
      <c r="R89" s="17">
        <f t="shared" si="31"/>
        <v>2.1022060536779463E-4</v>
      </c>
      <c r="S89" s="17">
        <f t="shared" si="48"/>
        <v>4.8666960744308644E-5</v>
      </c>
      <c r="T89" s="17">
        <f t="shared" si="49"/>
        <v>4.9802241402835375E-3</v>
      </c>
      <c r="U89" s="17">
        <f t="shared" si="50"/>
        <v>2.2961145984719609E-3</v>
      </c>
      <c r="V89" s="17">
        <f t="shared" si="51"/>
        <v>5.3621390847241965</v>
      </c>
      <c r="W89" s="17">
        <f t="shared" si="32"/>
        <v>-1.2403642023221906E-3</v>
      </c>
      <c r="X89" s="17">
        <f t="shared" si="33"/>
        <v>-3.8268576641199352E-3</v>
      </c>
      <c r="Y89" s="17">
        <f t="shared" si="52"/>
        <v>4.0737303813225926E-5</v>
      </c>
      <c r="Z89" s="17">
        <f t="shared" si="53"/>
        <v>4.8795958274899772E-3</v>
      </c>
      <c r="AA89" s="17">
        <f t="shared" si="54"/>
        <v>2.2532703926676027E-4</v>
      </c>
      <c r="AB89" s="17">
        <f t="shared" si="55"/>
        <v>5.3619288641188287</v>
      </c>
      <c r="AC89" s="17">
        <f t="shared" si="34"/>
        <v>-1.2537248612038033E-3</v>
      </c>
      <c r="AD89" s="17">
        <f t="shared" si="35"/>
        <v>-3.7554506544460045E-4</v>
      </c>
      <c r="AE89" s="17">
        <f t="shared" si="36"/>
        <v>-3.7860601985126576E-3</v>
      </c>
      <c r="AF89" s="17">
        <f t="shared" si="37"/>
        <v>-1.6918607708891705E-3</v>
      </c>
      <c r="AG89" s="17">
        <f t="shared" si="38"/>
        <v>-3.5440934045382218E-3</v>
      </c>
      <c r="AH89" s="17">
        <f t="shared" si="39"/>
        <v>1418.8895471001242</v>
      </c>
      <c r="AI89" s="17">
        <f t="shared" si="40"/>
        <v>1.645590659546178E-2</v>
      </c>
      <c r="AJ89" s="17">
        <f t="shared" si="41"/>
        <v>384.52005785409182</v>
      </c>
      <c r="AK89" s="17">
        <f t="shared" si="42"/>
        <v>19.891654613730871</v>
      </c>
      <c r="AL89" s="17">
        <f t="shared" si="43"/>
        <v>1.8308139229110829E-2</v>
      </c>
      <c r="AM89" s="17">
        <f t="shared" si="44"/>
        <v>1.0018222459249149</v>
      </c>
      <c r="AN89" s="17">
        <f t="shared" si="45"/>
        <v>2.5639809287780344E-2</v>
      </c>
      <c r="AO89" s="17">
        <f t="shared" si="46"/>
        <v>1.0650301196964357E-2</v>
      </c>
      <c r="AP89" s="17">
        <f t="shared" si="47"/>
        <v>3.0620033428063881E-2</v>
      </c>
    </row>
    <row r="90" spans="10:42" x14ac:dyDescent="0.25">
      <c r="J90" s="17">
        <v>88</v>
      </c>
      <c r="K90">
        <v>-0.7616949915245641</v>
      </c>
      <c r="L90">
        <v>0.57847273637889884</v>
      </c>
      <c r="M90">
        <v>0.46432546696451027</v>
      </c>
      <c r="N90">
        <v>0.72877355705713853</v>
      </c>
      <c r="O90" s="17">
        <f t="shared" si="28"/>
        <v>-7.616949915245641E-5</v>
      </c>
      <c r="P90" s="17">
        <f t="shared" si="29"/>
        <v>5.7847273637889884E-5</v>
      </c>
      <c r="Q90" s="17">
        <f t="shared" si="30"/>
        <v>9.2865093392902054E-4</v>
      </c>
      <c r="R90" s="17">
        <f t="shared" si="31"/>
        <v>1.4575471141142771E-3</v>
      </c>
      <c r="S90" s="17">
        <f t="shared" si="48"/>
        <v>-3.7235930557009492E-5</v>
      </c>
      <c r="T90" s="17">
        <f t="shared" si="49"/>
        <v>5.0420265858647203E-3</v>
      </c>
      <c r="U90" s="17">
        <f t="shared" si="50"/>
        <v>2.9951540725537853E-3</v>
      </c>
      <c r="V90" s="17">
        <f t="shared" si="51"/>
        <v>5.3640279970724531</v>
      </c>
      <c r="W90" s="17">
        <f t="shared" si="32"/>
        <v>-2.637792658905154E-4</v>
      </c>
      <c r="X90" s="17">
        <f t="shared" si="33"/>
        <v>-4.9919234542563093E-3</v>
      </c>
      <c r="Y90" s="17">
        <f t="shared" si="52"/>
        <v>3.8933568595446918E-5</v>
      </c>
      <c r="Z90" s="17">
        <f t="shared" si="53"/>
        <v>4.9841793122268304E-3</v>
      </c>
      <c r="AA90" s="17">
        <f t="shared" si="54"/>
        <v>2.0665031386247648E-3</v>
      </c>
      <c r="AB90" s="17">
        <f t="shared" si="55"/>
        <v>5.3625704499583389</v>
      </c>
      <c r="AC90" s="17">
        <f t="shared" si="34"/>
        <v>-9.9229136185808057E-4</v>
      </c>
      <c r="AD90" s="17">
        <f t="shared" si="35"/>
        <v>-3.4441718977079416E-3</v>
      </c>
      <c r="AE90" s="17">
        <f t="shared" si="36"/>
        <v>-3.6593945243777034E-3</v>
      </c>
      <c r="AF90" s="17">
        <f t="shared" si="37"/>
        <v>-5.0104919091840134E-3</v>
      </c>
      <c r="AG90" s="17">
        <f t="shared" si="38"/>
        <v>-5.5076602414942579E-3</v>
      </c>
      <c r="AH90" s="17">
        <f t="shared" si="39"/>
        <v>1419.0692830840799</v>
      </c>
      <c r="AI90" s="17">
        <f t="shared" si="40"/>
        <v>1.4492339758505743E-2</v>
      </c>
      <c r="AJ90" s="17">
        <f t="shared" si="41"/>
        <v>384.15341741693044</v>
      </c>
      <c r="AK90" s="17">
        <f t="shared" si="42"/>
        <v>19.968038038139493</v>
      </c>
      <c r="AL90" s="17">
        <f t="shared" si="43"/>
        <v>1.4989508090815987E-2</v>
      </c>
      <c r="AM90" s="17">
        <f t="shared" si="44"/>
        <v>1.0004900661274867</v>
      </c>
      <c r="AN90" s="17">
        <f t="shared" si="45"/>
        <v>2.3677570957372301E-2</v>
      </c>
      <c r="AO90" s="17">
        <f t="shared" si="46"/>
        <v>9.1301139970535114E-3</v>
      </c>
      <c r="AP90" s="17">
        <f t="shared" si="47"/>
        <v>2.8719597543237021E-2</v>
      </c>
    </row>
    <row r="91" spans="10:42" x14ac:dyDescent="0.25">
      <c r="J91" s="17">
        <v>89</v>
      </c>
      <c r="K91">
        <v>-0.94903953140601516</v>
      </c>
      <c r="L91">
        <v>0.59665580920409411</v>
      </c>
      <c r="M91">
        <v>1.6107151168398559</v>
      </c>
      <c r="N91">
        <v>0.23426082407240756</v>
      </c>
      <c r="O91" s="17">
        <f t="shared" si="28"/>
        <v>-9.4903953140601516E-5</v>
      </c>
      <c r="P91" s="17">
        <f t="shared" si="29"/>
        <v>5.9665580920409411E-5</v>
      </c>
      <c r="Q91" s="17">
        <f t="shared" si="30"/>
        <v>3.2214302336797118E-3</v>
      </c>
      <c r="R91" s="17">
        <f t="shared" si="31"/>
        <v>4.6852164814481512E-4</v>
      </c>
      <c r="S91" s="17">
        <f t="shared" si="48"/>
        <v>-1.246926975862091E-4</v>
      </c>
      <c r="T91" s="17">
        <f t="shared" si="49"/>
        <v>5.093286849612186E-3</v>
      </c>
      <c r="U91" s="17">
        <f t="shared" si="50"/>
        <v>5.9170688989781187E-3</v>
      </c>
      <c r="V91" s="17">
        <f t="shared" si="51"/>
        <v>5.36455010148509</v>
      </c>
      <c r="W91" s="17">
        <f t="shared" si="32"/>
        <v>-1.1620972692063465E-4</v>
      </c>
      <c r="X91" s="17">
        <f t="shared" si="33"/>
        <v>-9.8617814982968656E-3</v>
      </c>
      <c r="Y91" s="17">
        <f t="shared" si="52"/>
        <v>-2.9788744445607596E-5</v>
      </c>
      <c r="Z91" s="17">
        <f t="shared" si="53"/>
        <v>5.0336212686917766E-3</v>
      </c>
      <c r="AA91" s="17">
        <f t="shared" si="54"/>
        <v>2.6956386652984068E-3</v>
      </c>
      <c r="AB91" s="17">
        <f t="shared" si="55"/>
        <v>5.3640815798369452</v>
      </c>
      <c r="AC91" s="17">
        <f t="shared" si="34"/>
        <v>-2.110234127120852E-4</v>
      </c>
      <c r="AD91" s="17">
        <f t="shared" si="35"/>
        <v>-4.4927311088306787E-3</v>
      </c>
      <c r="AE91" s="17">
        <f t="shared" si="36"/>
        <v>-8.4726989789422509E-3</v>
      </c>
      <c r="AF91" s="17">
        <f t="shared" si="37"/>
        <v>-5.4525430396812104E-3</v>
      </c>
      <c r="AG91" s="17">
        <f t="shared" si="38"/>
        <v>-8.2998100097977194E-3</v>
      </c>
      <c r="AH91" s="17">
        <f t="shared" si="39"/>
        <v>1412.255282667257</v>
      </c>
      <c r="AI91" s="17">
        <f t="shared" si="40"/>
        <v>1.1700189990202281E-2</v>
      </c>
      <c r="AJ91" s="17">
        <f t="shared" si="41"/>
        <v>379.23268647929308</v>
      </c>
      <c r="AK91" s="17">
        <f t="shared" si="42"/>
        <v>20.993190316813941</v>
      </c>
      <c r="AL91" s="17">
        <f t="shared" si="43"/>
        <v>1.454745696031879E-2</v>
      </c>
      <c r="AM91" s="17">
        <f t="shared" si="44"/>
        <v>1.0028143386729462</v>
      </c>
      <c r="AN91" s="17">
        <f t="shared" si="45"/>
        <v>1.4523234045837037E-2</v>
      </c>
      <c r="AO91" s="17">
        <f t="shared" si="46"/>
        <v>4.9710724005849246E-3</v>
      </c>
      <c r="AP91" s="17">
        <f t="shared" si="47"/>
        <v>1.9616520895449224E-2</v>
      </c>
    </row>
    <row r="92" spans="10:42" x14ac:dyDescent="0.25">
      <c r="J92" s="17">
        <v>90</v>
      </c>
      <c r="K92">
        <v>-0.385275598091539</v>
      </c>
      <c r="L92">
        <v>0.24875248527678195</v>
      </c>
      <c r="M92">
        <v>1.8182072381023318</v>
      </c>
      <c r="N92">
        <v>-2.4008295440580696</v>
      </c>
      <c r="O92" s="17">
        <f t="shared" si="28"/>
        <v>-3.85275598091539E-5</v>
      </c>
      <c r="P92" s="17">
        <f t="shared" si="29"/>
        <v>2.4875248527678195E-5</v>
      </c>
      <c r="Q92" s="17">
        <f t="shared" si="30"/>
        <v>3.6364144762046635E-3</v>
      </c>
      <c r="R92" s="17">
        <f t="shared" si="31"/>
        <v>-4.8016590881161392E-3</v>
      </c>
      <c r="S92" s="17">
        <f t="shared" si="48"/>
        <v>-1.3828171787812118E-4</v>
      </c>
      <c r="T92" s="17">
        <f t="shared" si="49"/>
        <v>5.0995047282174268E-3</v>
      </c>
      <c r="U92" s="17">
        <f t="shared" si="50"/>
        <v>8.9617764852849696E-3</v>
      </c>
      <c r="V92" s="17">
        <f t="shared" si="51"/>
        <v>5.3596976042789386</v>
      </c>
      <c r="W92" s="17">
        <f t="shared" si="32"/>
        <v>-3.124060895307305E-3</v>
      </c>
      <c r="X92" s="17">
        <f t="shared" si="33"/>
        <v>-1.4936294142141617E-2</v>
      </c>
      <c r="Y92" s="17">
        <f t="shared" si="52"/>
        <v>-9.9754158068967279E-5</v>
      </c>
      <c r="Z92" s="17">
        <f t="shared" si="53"/>
        <v>5.0746294796897486E-3</v>
      </c>
      <c r="AA92" s="17">
        <f t="shared" si="54"/>
        <v>5.325362009080307E-3</v>
      </c>
      <c r="AB92" s="17">
        <f t="shared" si="55"/>
        <v>5.3644992633670547</v>
      </c>
      <c r="AC92" s="17">
        <f t="shared" si="34"/>
        <v>-9.2967781536179895E-5</v>
      </c>
      <c r="AD92" s="17">
        <f t="shared" si="35"/>
        <v>-8.875603348467178E-3</v>
      </c>
      <c r="AE92" s="17">
        <f t="shared" si="36"/>
        <v>-1.3065806055701993E-2</v>
      </c>
      <c r="AF92" s="17">
        <f t="shared" si="37"/>
        <v>-1.0447838354747888E-2</v>
      </c>
      <c r="AG92" s="17">
        <f t="shared" si="38"/>
        <v>-1.5110253296159259E-2</v>
      </c>
      <c r="AH92" s="17">
        <f t="shared" si="39"/>
        <v>1405.7835170681342</v>
      </c>
      <c r="AI92" s="17">
        <f t="shared" si="40"/>
        <v>4.8897467038407413E-3</v>
      </c>
      <c r="AJ92" s="17">
        <f t="shared" si="41"/>
        <v>374.4357679452757</v>
      </c>
      <c r="AK92" s="17">
        <f t="shared" si="42"/>
        <v>21.992548344734228</v>
      </c>
      <c r="AL92" s="17">
        <f t="shared" si="43"/>
        <v>9.5521616452521121E-3</v>
      </c>
      <c r="AM92" s="17">
        <f t="shared" si="44"/>
        <v>1.0046397278474626</v>
      </c>
      <c r="AN92" s="17">
        <f t="shared" si="45"/>
        <v>-4.9688262470242231E-4</v>
      </c>
      <c r="AO92" s="17">
        <f t="shared" si="46"/>
        <v>-2.3145250592082056E-3</v>
      </c>
      <c r="AP92" s="17">
        <f t="shared" si="47"/>
        <v>4.6026221035150045E-3</v>
      </c>
    </row>
    <row r="93" spans="10:42" x14ac:dyDescent="0.25">
      <c r="J93" s="17">
        <v>91</v>
      </c>
      <c r="K93">
        <v>1.6791545931482688E-2</v>
      </c>
      <c r="L93">
        <v>-0.12305235941312276</v>
      </c>
      <c r="M93">
        <v>0.98954387794947252</v>
      </c>
      <c r="N93">
        <v>1.2360578693915159</v>
      </c>
      <c r="O93" s="17">
        <f t="shared" si="28"/>
        <v>1.6791545931482688E-6</v>
      </c>
      <c r="P93" s="17">
        <f t="shared" si="29"/>
        <v>-1.2305235941312276E-5</v>
      </c>
      <c r="Q93" s="17">
        <f t="shared" si="30"/>
        <v>1.979087755898945E-3</v>
      </c>
      <c r="R93" s="17">
        <f t="shared" si="31"/>
        <v>2.4721157387830317E-3</v>
      </c>
      <c r="S93" s="17">
        <f t="shared" si="48"/>
        <v>-1.0894621970934868E-4</v>
      </c>
      <c r="T93" s="17">
        <f t="shared" si="49"/>
        <v>5.0672985466326294E-3</v>
      </c>
      <c r="U93" s="17">
        <f t="shared" si="50"/>
        <v>1.0044686592655418E-2</v>
      </c>
      <c r="V93" s="17">
        <f t="shared" si="51"/>
        <v>5.3630893813409166</v>
      </c>
      <c r="W93" s="17">
        <f t="shared" si="32"/>
        <v>-9.6202494603869217E-4</v>
      </c>
      <c r="X93" s="17">
        <f t="shared" si="33"/>
        <v>-1.6741144321092364E-2</v>
      </c>
      <c r="Y93" s="17">
        <f t="shared" si="52"/>
        <v>-1.1062537430249695E-4</v>
      </c>
      <c r="Z93" s="17">
        <f t="shared" si="53"/>
        <v>5.0796037825739417E-3</v>
      </c>
      <c r="AA93" s="17">
        <f t="shared" si="54"/>
        <v>8.0655988367564733E-3</v>
      </c>
      <c r="AB93" s="17">
        <f t="shared" si="55"/>
        <v>5.3606172656021336</v>
      </c>
      <c r="AC93" s="17">
        <f t="shared" si="34"/>
        <v>-2.4992487162455172E-3</v>
      </c>
      <c r="AD93" s="17">
        <f t="shared" si="35"/>
        <v>-1.3442664727927456E-2</v>
      </c>
      <c r="AE93" s="17">
        <f t="shared" si="36"/>
        <v>-1.1871840548980214E-2</v>
      </c>
      <c r="AF93" s="17">
        <f t="shared" si="37"/>
        <v>-1.8182357565494217E-2</v>
      </c>
      <c r="AG93" s="17">
        <f t="shared" si="38"/>
        <v>-1.9248974067872172E-2</v>
      </c>
      <c r="AH93" s="17">
        <f t="shared" si="39"/>
        <v>1407.4629765062377</v>
      </c>
      <c r="AI93" s="17">
        <f t="shared" si="40"/>
        <v>7.510259321278287E-4</v>
      </c>
      <c r="AJ93" s="17">
        <f t="shared" si="41"/>
        <v>374.50507954916867</v>
      </c>
      <c r="AK93" s="17">
        <f t="shared" si="42"/>
        <v>21.978108427256526</v>
      </c>
      <c r="AL93" s="17">
        <f t="shared" si="43"/>
        <v>1.8176424345057833E-3</v>
      </c>
      <c r="AM93" s="17">
        <f t="shared" si="44"/>
        <v>1.0010658160468879</v>
      </c>
      <c r="AN93" s="17">
        <f t="shared" si="45"/>
        <v>-3.4957369678683074E-3</v>
      </c>
      <c r="AO93" s="17">
        <f t="shared" si="46"/>
        <v>-5.1479154738898244E-3</v>
      </c>
      <c r="AP93" s="17">
        <f t="shared" si="47"/>
        <v>1.571561578764322E-3</v>
      </c>
    </row>
    <row r="94" spans="10:42" x14ac:dyDescent="0.25">
      <c r="J94" s="17">
        <v>92</v>
      </c>
      <c r="K94">
        <v>1.6355579646187834</v>
      </c>
      <c r="L94">
        <v>-1.8190030459663831</v>
      </c>
      <c r="M94">
        <v>0.80399559010402299</v>
      </c>
      <c r="N94">
        <v>0.36688334148493595</v>
      </c>
      <c r="O94" s="17">
        <f t="shared" si="28"/>
        <v>1.6355579646187834E-4</v>
      </c>
      <c r="P94" s="17">
        <f t="shared" si="29"/>
        <v>-1.8190030459663831E-4</v>
      </c>
      <c r="Q94" s="17">
        <f t="shared" si="30"/>
        <v>1.607991180208046E-3</v>
      </c>
      <c r="R94" s="17">
        <f t="shared" si="31"/>
        <v>7.3376668296987191E-4</v>
      </c>
      <c r="S94" s="17">
        <f t="shared" si="48"/>
        <v>7.6398820694399398E-5</v>
      </c>
      <c r="T94" s="17">
        <f t="shared" si="49"/>
        <v>4.8719385327094652E-3</v>
      </c>
      <c r="U94" s="17">
        <f t="shared" si="50"/>
        <v>1.0648209113597923E-2</v>
      </c>
      <c r="V94" s="17">
        <f t="shared" si="51"/>
        <v>5.3640644539346845</v>
      </c>
      <c r="W94" s="17">
        <f t="shared" si="32"/>
        <v>1.1328624508787863E-4</v>
      </c>
      <c r="X94" s="17">
        <f t="shared" si="33"/>
        <v>-1.7747015189329873E-2</v>
      </c>
      <c r="Y94" s="17">
        <f t="shared" si="52"/>
        <v>-8.7156975767478946E-5</v>
      </c>
      <c r="Z94" s="17">
        <f t="shared" si="53"/>
        <v>5.0538388373061035E-3</v>
      </c>
      <c r="AA94" s="17">
        <f t="shared" si="54"/>
        <v>9.0402179333898772E-3</v>
      </c>
      <c r="AB94" s="17">
        <f t="shared" si="55"/>
        <v>5.3633306872517146</v>
      </c>
      <c r="AC94" s="17">
        <f t="shared" si="34"/>
        <v>-7.6961995683149981E-4</v>
      </c>
      <c r="AD94" s="17">
        <f t="shared" si="35"/>
        <v>-1.5067029888983129E-2</v>
      </c>
      <c r="AE94" s="17">
        <f t="shared" si="36"/>
        <v>-1.2521726018061502E-2</v>
      </c>
      <c r="AF94" s="17">
        <f t="shared" si="37"/>
        <v>-1.8347821493978483E-2</v>
      </c>
      <c r="AG94" s="17">
        <f t="shared" si="38"/>
        <v>-1.9383395331740862E-2</v>
      </c>
      <c r="AH94" s="17">
        <f t="shared" si="39"/>
        <v>1406.5485839269445</v>
      </c>
      <c r="AI94" s="17">
        <f t="shared" si="40"/>
        <v>6.1660466825913876E-4</v>
      </c>
      <c r="AJ94" s="17">
        <f t="shared" si="41"/>
        <v>373.72355004779877</v>
      </c>
      <c r="AK94" s="17">
        <f t="shared" si="42"/>
        <v>22.140927073375259</v>
      </c>
      <c r="AL94" s="17">
        <f t="shared" si="43"/>
        <v>1.652178506021517E-3</v>
      </c>
      <c r="AM94" s="17">
        <f t="shared" si="44"/>
        <v>1.0010349356915835</v>
      </c>
      <c r="AN94" s="17">
        <f t="shared" si="45"/>
        <v>-4.0591436253430285E-3</v>
      </c>
      <c r="AO94" s="17">
        <f t="shared" si="46"/>
        <v>-5.5154066726172922E-3</v>
      </c>
      <c r="AP94" s="17">
        <f t="shared" si="47"/>
        <v>8.1279490736643669E-4</v>
      </c>
    </row>
    <row r="95" spans="10:42" x14ac:dyDescent="0.25">
      <c r="J95" s="17">
        <v>93</v>
      </c>
      <c r="K95">
        <v>0.74220906753907911</v>
      </c>
      <c r="L95">
        <v>0.48392848839284852</v>
      </c>
      <c r="M95">
        <v>-0.13539420251618139</v>
      </c>
      <c r="N95">
        <v>1.6593321561231278</v>
      </c>
      <c r="O95" s="17">
        <f t="shared" si="28"/>
        <v>7.4220906753907911E-5</v>
      </c>
      <c r="P95" s="17">
        <f t="shared" si="29"/>
        <v>4.8392848839284852E-5</v>
      </c>
      <c r="Q95" s="17">
        <f t="shared" si="30"/>
        <v>-2.7078840503236279E-4</v>
      </c>
      <c r="R95" s="17">
        <f t="shared" si="31"/>
        <v>3.3186643122462556E-3</v>
      </c>
      <c r="S95" s="17">
        <f t="shared" si="48"/>
        <v>1.3533996330942745E-4</v>
      </c>
      <c r="T95" s="17">
        <f t="shared" si="49"/>
        <v>4.9459436750068572E-3</v>
      </c>
      <c r="U95" s="17">
        <f t="shared" si="50"/>
        <v>9.3125997972057679E-3</v>
      </c>
      <c r="V95" s="17">
        <f t="shared" si="51"/>
        <v>5.3674294096389765</v>
      </c>
      <c r="W95" s="17">
        <f t="shared" si="32"/>
        <v>2.1630765555005413E-3</v>
      </c>
      <c r="X95" s="17">
        <f t="shared" si="33"/>
        <v>-1.5520999662009614E-2</v>
      </c>
      <c r="Y95" s="17">
        <f t="shared" si="52"/>
        <v>6.1119056555519527E-5</v>
      </c>
      <c r="Z95" s="17">
        <f t="shared" si="53"/>
        <v>4.8975508261675724E-3</v>
      </c>
      <c r="AA95" s="17">
        <f t="shared" si="54"/>
        <v>9.5833882022381307E-3</v>
      </c>
      <c r="AB95" s="17">
        <f t="shared" si="55"/>
        <v>5.3641107453267303</v>
      </c>
      <c r="AC95" s="17">
        <f t="shared" si="34"/>
        <v>9.0628996070630301E-5</v>
      </c>
      <c r="AD95" s="17">
        <f t="shared" si="35"/>
        <v>-1.5972313670396886E-2</v>
      </c>
      <c r="AE95" s="17">
        <f t="shared" si="36"/>
        <v>-9.5476467790171615E-3</v>
      </c>
      <c r="AF95" s="17">
        <f t="shared" si="37"/>
        <v>-1.8543736952725737E-2</v>
      </c>
      <c r="AG95" s="17">
        <f t="shared" si="38"/>
        <v>-1.7344207459241864E-2</v>
      </c>
      <c r="AH95" s="17">
        <f t="shared" si="39"/>
        <v>1410.737997605233</v>
      </c>
      <c r="AI95" s="17">
        <f t="shared" si="40"/>
        <v>2.6557925407581368E-3</v>
      </c>
      <c r="AJ95" s="17">
        <f t="shared" si="41"/>
        <v>376.41760074210367</v>
      </c>
      <c r="AK95" s="17">
        <f t="shared" si="42"/>
        <v>21.579666512061735</v>
      </c>
      <c r="AL95" s="17">
        <f t="shared" si="43"/>
        <v>1.4562630472742637E-3</v>
      </c>
      <c r="AM95" s="17">
        <f t="shared" si="44"/>
        <v>0.99880364776984509</v>
      </c>
      <c r="AN95" s="17">
        <f t="shared" si="45"/>
        <v>2.7389869202894329E-3</v>
      </c>
      <c r="AO95" s="17">
        <f t="shared" si="46"/>
        <v>-2.6944246790003576E-3</v>
      </c>
      <c r="AP95" s="17">
        <f t="shared" si="47"/>
        <v>7.6849305952962901E-3</v>
      </c>
    </row>
    <row r="96" spans="10:42" x14ac:dyDescent="0.25">
      <c r="J96" s="17">
        <v>94</v>
      </c>
      <c r="K96">
        <v>0.45437900553224608</v>
      </c>
      <c r="L96">
        <v>-3.117747837677598E-2</v>
      </c>
      <c r="M96">
        <v>-2.0618244889192283E-2</v>
      </c>
      <c r="N96">
        <v>-5.2464201871771365E-2</v>
      </c>
      <c r="O96" s="17">
        <f t="shared" si="28"/>
        <v>4.5437900553224608E-5</v>
      </c>
      <c r="P96" s="17">
        <f t="shared" si="29"/>
        <v>-3.117747837677598E-6</v>
      </c>
      <c r="Q96" s="17">
        <f t="shared" si="30"/>
        <v>-4.1236489778384566E-5</v>
      </c>
      <c r="R96" s="17">
        <f t="shared" si="31"/>
        <v>-1.0492840374354273E-4</v>
      </c>
      <c r="S96" s="17">
        <f t="shared" si="48"/>
        <v>1.5370987120076656E-4</v>
      </c>
      <c r="T96" s="17">
        <f t="shared" si="49"/>
        <v>4.953637192167808E-3</v>
      </c>
      <c r="U96" s="17">
        <f t="shared" si="50"/>
        <v>8.3401033277068076E-3</v>
      </c>
      <c r="V96" s="17">
        <f t="shared" si="51"/>
        <v>5.366697781486419</v>
      </c>
      <c r="W96" s="17">
        <f t="shared" si="32"/>
        <v>1.7266506386527305E-3</v>
      </c>
      <c r="X96" s="17">
        <f t="shared" si="33"/>
        <v>-1.390017221284468E-2</v>
      </c>
      <c r="Y96" s="17">
        <f t="shared" si="52"/>
        <v>1.0827197064754196E-4</v>
      </c>
      <c r="Z96" s="17">
        <f t="shared" si="53"/>
        <v>4.9567549400054856E-3</v>
      </c>
      <c r="AA96" s="17">
        <f t="shared" si="54"/>
        <v>8.3813398174851922E-3</v>
      </c>
      <c r="AB96" s="17">
        <f t="shared" si="55"/>
        <v>5.3668027098901625</v>
      </c>
      <c r="AC96" s="17">
        <f t="shared" si="34"/>
        <v>1.7304612443998875E-3</v>
      </c>
      <c r="AD96" s="17">
        <f t="shared" si="35"/>
        <v>-1.3968899695808654E-2</v>
      </c>
      <c r="AE96" s="17">
        <f t="shared" si="36"/>
        <v>-9.243282565164922E-3</v>
      </c>
      <c r="AF96" s="17">
        <f t="shared" si="37"/>
        <v>-1.456658840071021E-2</v>
      </c>
      <c r="AG96" s="17">
        <f t="shared" si="38"/>
        <v>-1.4531340035612912E-2</v>
      </c>
      <c r="AH96" s="17">
        <f t="shared" si="39"/>
        <v>1411.1674411171289</v>
      </c>
      <c r="AI96" s="17">
        <f t="shared" si="40"/>
        <v>5.4686599643870883E-3</v>
      </c>
      <c r="AJ96" s="17">
        <f t="shared" si="41"/>
        <v>377.21950843464793</v>
      </c>
      <c r="AK96" s="17">
        <f t="shared" si="42"/>
        <v>21.412602409448347</v>
      </c>
      <c r="AL96" s="17">
        <f t="shared" si="43"/>
        <v>5.4334115992897905E-3</v>
      </c>
      <c r="AM96" s="17">
        <f t="shared" si="44"/>
        <v>0.99996494334781305</v>
      </c>
      <c r="AN96" s="17">
        <f t="shared" si="45"/>
        <v>6.4637546328786388E-3</v>
      </c>
      <c r="AO96" s="17">
        <f t="shared" si="46"/>
        <v>-3.2238505455630187E-4</v>
      </c>
      <c r="AP96" s="17">
        <f t="shared" si="47"/>
        <v>1.1417391825046447E-2</v>
      </c>
    </row>
    <row r="97" spans="10:42" x14ac:dyDescent="0.25">
      <c r="J97" s="17">
        <v>95</v>
      </c>
      <c r="K97">
        <v>-1.6828198567964137</v>
      </c>
      <c r="L97">
        <v>0.44321154746285174</v>
      </c>
      <c r="M97">
        <v>0.1927787707245443</v>
      </c>
      <c r="N97">
        <v>0.65074118538177572</v>
      </c>
      <c r="O97" s="17">
        <f t="shared" si="28"/>
        <v>-1.6828198567964137E-4</v>
      </c>
      <c r="P97" s="17">
        <f t="shared" si="29"/>
        <v>4.4321154746285174E-5</v>
      </c>
      <c r="Q97" s="17">
        <f t="shared" si="30"/>
        <v>3.855575414490886E-4</v>
      </c>
      <c r="R97" s="17">
        <f t="shared" si="31"/>
        <v>1.3014823707635514E-3</v>
      </c>
      <c r="S97" s="17">
        <f t="shared" si="48"/>
        <v>-4.5314088719028103E-5</v>
      </c>
      <c r="T97" s="17">
        <f t="shared" si="49"/>
        <v>5.0072309084805318E-3</v>
      </c>
      <c r="U97" s="17">
        <f t="shared" si="50"/>
        <v>7.8916505363852158E-3</v>
      </c>
      <c r="V97" s="17">
        <f t="shared" si="51"/>
        <v>5.3675188897388804</v>
      </c>
      <c r="W97" s="17">
        <f t="shared" si="32"/>
        <v>1.9156582067604842E-3</v>
      </c>
      <c r="X97" s="17">
        <f t="shared" si="33"/>
        <v>-1.315275089397536E-2</v>
      </c>
      <c r="Y97" s="17">
        <f t="shared" si="52"/>
        <v>1.2296789696061326E-4</v>
      </c>
      <c r="Z97" s="17">
        <f t="shared" si="53"/>
        <v>4.9629097537342466E-3</v>
      </c>
      <c r="AA97" s="17">
        <f t="shared" si="54"/>
        <v>7.5060929949361272E-3</v>
      </c>
      <c r="AB97" s="17">
        <f t="shared" si="55"/>
        <v>5.3662174073681168</v>
      </c>
      <c r="AC97" s="17">
        <f t="shared" si="34"/>
        <v>1.3813205109218566E-3</v>
      </c>
      <c r="AD97" s="17">
        <f t="shared" si="35"/>
        <v>-1.2510154991560213E-2</v>
      </c>
      <c r="AE97" s="17">
        <f t="shared" si="36"/>
        <v>-8.8347644494130243E-3</v>
      </c>
      <c r="AF97" s="17">
        <f t="shared" si="37"/>
        <v>-1.321386031256506E-2</v>
      </c>
      <c r="AG97" s="17">
        <f t="shared" si="38"/>
        <v>-1.3313256092709233E-2</v>
      </c>
      <c r="AH97" s="17">
        <f t="shared" si="39"/>
        <v>1411.744046350007</v>
      </c>
      <c r="AI97" s="17">
        <f t="shared" si="40"/>
        <v>6.686743907290767E-3</v>
      </c>
      <c r="AJ97" s="17">
        <f t="shared" si="41"/>
        <v>377.75867028852474</v>
      </c>
      <c r="AK97" s="17">
        <f t="shared" si="42"/>
        <v>21.300277023224012</v>
      </c>
      <c r="AL97" s="17">
        <f t="shared" si="43"/>
        <v>6.7861396874349406E-3</v>
      </c>
      <c r="AM97" s="17">
        <f t="shared" si="44"/>
        <v>1.0000987355607349</v>
      </c>
      <c r="AN97" s="17">
        <f t="shared" si="45"/>
        <v>8.5376274728017724E-3</v>
      </c>
      <c r="AO97" s="17">
        <f t="shared" si="46"/>
        <v>8.1548934606740474E-4</v>
      </c>
      <c r="AP97" s="17">
        <f t="shared" si="47"/>
        <v>1.3544858381282304E-2</v>
      </c>
    </row>
    <row r="98" spans="10:42" x14ac:dyDescent="0.25">
      <c r="J98" s="17">
        <v>96</v>
      </c>
      <c r="K98">
        <v>-0.16890453480300494</v>
      </c>
      <c r="L98">
        <v>0.82563929026946425</v>
      </c>
      <c r="M98">
        <v>1.3214662430982571</v>
      </c>
      <c r="N98">
        <v>1.9023082131752744</v>
      </c>
      <c r="O98" s="17">
        <f t="shared" si="28"/>
        <v>-1.6890453480300494E-5</v>
      </c>
      <c r="P98" s="17">
        <f t="shared" si="29"/>
        <v>8.2563929026946425E-5</v>
      </c>
      <c r="Q98" s="17">
        <f t="shared" si="30"/>
        <v>2.6429324861965142E-3</v>
      </c>
      <c r="R98" s="17">
        <f t="shared" si="31"/>
        <v>3.8046164263505489E-3</v>
      </c>
      <c r="S98" s="17">
        <f t="shared" si="48"/>
        <v>-5.3141724455522974E-5</v>
      </c>
      <c r="T98" s="17">
        <f t="shared" si="49"/>
        <v>5.0883486558113717E-3</v>
      </c>
      <c r="U98" s="17">
        <f t="shared" si="50"/>
        <v>9.7454179689432097E-3</v>
      </c>
      <c r="V98" s="17">
        <f t="shared" si="51"/>
        <v>5.3706789103964372</v>
      </c>
      <c r="W98" s="17">
        <f t="shared" si="32"/>
        <v>3.7471121280637093E-3</v>
      </c>
      <c r="X98" s="17">
        <f t="shared" si="33"/>
        <v>-1.6242363281572018E-2</v>
      </c>
      <c r="Y98" s="17">
        <f t="shared" si="52"/>
        <v>-3.6251270975222481E-5</v>
      </c>
      <c r="Z98" s="17">
        <f t="shared" si="53"/>
        <v>5.0057847267844253E-3</v>
      </c>
      <c r="AA98" s="17">
        <f t="shared" si="54"/>
        <v>7.1024854827466946E-3</v>
      </c>
      <c r="AB98" s="17">
        <f t="shared" si="55"/>
        <v>5.3668742939700866</v>
      </c>
      <c r="AC98" s="17">
        <f t="shared" si="34"/>
        <v>1.5325265654084967E-3</v>
      </c>
      <c r="AD98" s="17">
        <f t="shared" si="35"/>
        <v>-1.1837475804577825E-2</v>
      </c>
      <c r="AE98" s="17">
        <f t="shared" si="36"/>
        <v>-1.1728072903767404E-2</v>
      </c>
      <c r="AF98" s="17">
        <f t="shared" si="37"/>
        <v>-1.2277861873265633E-2</v>
      </c>
      <c r="AG98" s="17">
        <f t="shared" si="38"/>
        <v>-1.3627607947344716E-2</v>
      </c>
      <c r="AH98" s="17">
        <f t="shared" si="39"/>
        <v>1407.6653386903131</v>
      </c>
      <c r="AI98" s="17">
        <f t="shared" si="40"/>
        <v>6.3723920526552839E-3</v>
      </c>
      <c r="AJ98" s="17">
        <f t="shared" si="41"/>
        <v>374.78171389103346</v>
      </c>
      <c r="AK98" s="17">
        <f t="shared" si="42"/>
        <v>21.920476272701361</v>
      </c>
      <c r="AL98" s="17">
        <f t="shared" si="43"/>
        <v>7.7221381267343677E-3</v>
      </c>
      <c r="AM98" s="17">
        <f t="shared" si="44"/>
        <v>1.0013411994255188</v>
      </c>
      <c r="AN98" s="17">
        <f t="shared" si="45"/>
        <v>5.3498927374170651E-3</v>
      </c>
      <c r="AO98" s="17">
        <f t="shared" si="46"/>
        <v>-5.9331551938273698E-4</v>
      </c>
      <c r="AP98" s="17">
        <f t="shared" si="47"/>
        <v>1.0438241393228437E-2</v>
      </c>
    </row>
    <row r="99" spans="10:42" x14ac:dyDescent="0.25">
      <c r="J99" s="17">
        <v>97</v>
      </c>
      <c r="K99">
        <v>-1.3105545804137364</v>
      </c>
      <c r="L99">
        <v>0.62003664424992166</v>
      </c>
      <c r="M99">
        <v>-0.21574351194431074</v>
      </c>
      <c r="N99">
        <v>-0.74200670496793464</v>
      </c>
      <c r="O99" s="17">
        <f t="shared" si="28"/>
        <v>-1.3105545804137364E-4</v>
      </c>
      <c r="P99" s="17">
        <f t="shared" si="29"/>
        <v>6.2003664424992166E-5</v>
      </c>
      <c r="Q99" s="17">
        <f t="shared" si="30"/>
        <v>-4.3148702388862148E-4</v>
      </c>
      <c r="R99" s="17">
        <f t="shared" si="31"/>
        <v>-1.4840134099358693E-3</v>
      </c>
      <c r="S99" s="17">
        <f t="shared" si="48"/>
        <v>-1.7356883760579202E-4</v>
      </c>
      <c r="T99" s="17">
        <f t="shared" si="49"/>
        <v>5.1326825890740894E-3</v>
      </c>
      <c r="U99" s="17">
        <f t="shared" si="50"/>
        <v>8.3393891481602679E-3</v>
      </c>
      <c r="V99" s="17">
        <f t="shared" si="51"/>
        <v>5.3679182970861952</v>
      </c>
      <c r="W99" s="17">
        <f t="shared" si="32"/>
        <v>1.844062473587217E-3</v>
      </c>
      <c r="X99" s="17">
        <f t="shared" si="33"/>
        <v>-1.3898981913600447E-2</v>
      </c>
      <c r="Y99" s="17">
        <f t="shared" si="52"/>
        <v>-4.2513379564418379E-5</v>
      </c>
      <c r="Z99" s="17">
        <f t="shared" si="53"/>
        <v>5.0706789246490972E-3</v>
      </c>
      <c r="AA99" s="17">
        <f t="shared" si="54"/>
        <v>8.7708761720488894E-3</v>
      </c>
      <c r="AB99" s="17">
        <f t="shared" si="55"/>
        <v>5.369402310496131</v>
      </c>
      <c r="AC99" s="17">
        <f t="shared" si="34"/>
        <v>2.9976897024504216E-3</v>
      </c>
      <c r="AD99" s="17">
        <f t="shared" si="35"/>
        <v>-1.4618126953414816E-2</v>
      </c>
      <c r="AE99" s="17">
        <f t="shared" si="36"/>
        <v>-9.3627955369889465E-3</v>
      </c>
      <c r="AF99" s="17">
        <f t="shared" si="37"/>
        <v>-1.4056791743200198E-2</v>
      </c>
      <c r="AG99" s="17">
        <f t="shared" si="38"/>
        <v>-1.420200313508317E-2</v>
      </c>
      <c r="AH99" s="17">
        <f t="shared" si="39"/>
        <v>1410.9987983801975</v>
      </c>
      <c r="AI99" s="17">
        <f t="shared" si="40"/>
        <v>5.7979968649168306E-3</v>
      </c>
      <c r="AJ99" s="17">
        <f t="shared" si="41"/>
        <v>377.14482712489007</v>
      </c>
      <c r="AK99" s="17">
        <f t="shared" si="42"/>
        <v>21.428161015647902</v>
      </c>
      <c r="AL99" s="17">
        <f t="shared" si="43"/>
        <v>5.9432082567998021E-3</v>
      </c>
      <c r="AM99" s="17">
        <f t="shared" si="44"/>
        <v>1.0001443743100857</v>
      </c>
      <c r="AN99" s="17">
        <f t="shared" si="45"/>
        <v>6.7745982467266406E-3</v>
      </c>
      <c r="AO99" s="17">
        <f t="shared" si="46"/>
        <v>-1.0672072286211677E-4</v>
      </c>
      <c r="AP99" s="17">
        <f t="shared" si="47"/>
        <v>1.190728083580073E-2</v>
      </c>
    </row>
    <row r="100" spans="10:42" x14ac:dyDescent="0.25">
      <c r="J100" s="17">
        <v>98</v>
      </c>
      <c r="K100">
        <v>0.73928958954638802</v>
      </c>
      <c r="L100">
        <v>2.3317261366173625</v>
      </c>
      <c r="M100">
        <v>1.3494582162820734</v>
      </c>
      <c r="N100">
        <v>0.17970137378142681</v>
      </c>
      <c r="O100" s="17">
        <f t="shared" si="28"/>
        <v>7.3928958954638802E-5</v>
      </c>
      <c r="P100" s="17">
        <f t="shared" si="29"/>
        <v>2.3317261366173625E-4</v>
      </c>
      <c r="Q100" s="17">
        <f t="shared" si="30"/>
        <v>2.6989164325641468E-3</v>
      </c>
      <c r="R100" s="17">
        <f t="shared" si="31"/>
        <v>3.5940274756285362E-4</v>
      </c>
      <c r="S100" s="17">
        <f t="shared" si="48"/>
        <v>-6.4926111129994809E-5</v>
      </c>
      <c r="T100" s="17">
        <f t="shared" si="49"/>
        <v>5.3393186849210079E-3</v>
      </c>
      <c r="U100" s="17">
        <f t="shared" si="50"/>
        <v>1.0204366665908387E-2</v>
      </c>
      <c r="V100" s="17">
        <f t="shared" si="51"/>
        <v>5.3675532225955003</v>
      </c>
      <c r="W100" s="17">
        <f t="shared" si="32"/>
        <v>1.4971397225117E-3</v>
      </c>
      <c r="X100" s="17">
        <f t="shared" si="33"/>
        <v>-1.7007277776513979E-2</v>
      </c>
      <c r="Y100" s="17">
        <f t="shared" si="52"/>
        <v>-1.3885507008463361E-4</v>
      </c>
      <c r="Z100" s="17">
        <f t="shared" si="53"/>
        <v>5.1061460712592717E-3</v>
      </c>
      <c r="AA100" s="17">
        <f t="shared" si="54"/>
        <v>7.5054502333442409E-3</v>
      </c>
      <c r="AB100" s="17">
        <f t="shared" si="55"/>
        <v>5.3671938198479374</v>
      </c>
      <c r="AC100" s="17">
        <f t="shared" si="34"/>
        <v>1.4752499788692275E-3</v>
      </c>
      <c r="AD100" s="17">
        <f t="shared" si="35"/>
        <v>-1.2509083722240402E-2</v>
      </c>
      <c r="AE100" s="17">
        <f t="shared" si="36"/>
        <v>-1.294618620578164E-2</v>
      </c>
      <c r="AF100" s="17">
        <f t="shared" si="37"/>
        <v>-1.3118681030411243E-2</v>
      </c>
      <c r="AG100" s="17">
        <f t="shared" si="38"/>
        <v>-1.553068256256972E-2</v>
      </c>
      <c r="AH100" s="17">
        <f t="shared" si="39"/>
        <v>1405.9516867394811</v>
      </c>
      <c r="AI100" s="17">
        <f t="shared" si="40"/>
        <v>4.4693174374302799E-3</v>
      </c>
      <c r="AJ100" s="17">
        <f t="shared" si="41"/>
        <v>373.73562292113678</v>
      </c>
      <c r="AK100" s="17">
        <f t="shared" si="42"/>
        <v>22.138411891429836</v>
      </c>
      <c r="AL100" s="17">
        <f t="shared" si="43"/>
        <v>6.8813189695887574E-3</v>
      </c>
      <c r="AM100" s="17">
        <f t="shared" si="44"/>
        <v>1.0024012694965256</v>
      </c>
      <c r="AN100" s="17">
        <f t="shared" si="45"/>
        <v>7.3704958030135648E-4</v>
      </c>
      <c r="AO100" s="17">
        <f t="shared" si="46"/>
        <v>-2.6030205323684342E-3</v>
      </c>
      <c r="AP100" s="17">
        <f t="shared" si="47"/>
        <v>6.0763682652223644E-3</v>
      </c>
    </row>
    <row r="101" spans="10:42" x14ac:dyDescent="0.25">
      <c r="J101" s="17">
        <v>99</v>
      </c>
      <c r="K101">
        <v>-0.47329081098723691</v>
      </c>
      <c r="L101">
        <v>-0.23811480787117034</v>
      </c>
      <c r="M101">
        <v>-1.0980920706060715</v>
      </c>
      <c r="N101">
        <v>7.4846866482403129E-2</v>
      </c>
      <c r="O101" s="17">
        <f t="shared" si="28"/>
        <v>-4.7329081098723691E-5</v>
      </c>
      <c r="P101" s="17">
        <f t="shared" si="29"/>
        <v>-2.3811480787117034E-5</v>
      </c>
      <c r="Q101" s="17">
        <f t="shared" si="30"/>
        <v>-2.196184141212143E-3</v>
      </c>
      <c r="R101" s="17">
        <f t="shared" si="31"/>
        <v>1.4969373296480626E-4</v>
      </c>
      <c r="S101" s="17">
        <f t="shared" si="48"/>
        <v>-9.9269970002719533E-5</v>
      </c>
      <c r="T101" s="17">
        <f t="shared" si="49"/>
        <v>5.2476434671496893E-3</v>
      </c>
      <c r="U101" s="17">
        <f t="shared" si="50"/>
        <v>6.9877458581054062E-3</v>
      </c>
      <c r="V101" s="17">
        <f t="shared" si="51"/>
        <v>5.3670514539883474</v>
      </c>
      <c r="W101" s="17">
        <f t="shared" si="32"/>
        <v>1.2603396134589812E-3</v>
      </c>
      <c r="X101" s="17">
        <f t="shared" si="33"/>
        <v>-1.1646243096842344E-2</v>
      </c>
      <c r="Y101" s="17">
        <f t="shared" si="52"/>
        <v>-5.1940888903995848E-5</v>
      </c>
      <c r="Z101" s="17">
        <f t="shared" si="53"/>
        <v>5.2714549479368064E-3</v>
      </c>
      <c r="AA101" s="17">
        <f t="shared" si="54"/>
        <v>9.1839299993175492E-3</v>
      </c>
      <c r="AB101" s="17">
        <f t="shared" si="55"/>
        <v>5.3669017602553826</v>
      </c>
      <c r="AC101" s="17">
        <f t="shared" si="34"/>
        <v>1.1977117780094693E-3</v>
      </c>
      <c r="AD101" s="17">
        <f t="shared" si="35"/>
        <v>-1.5306549998862582E-2</v>
      </c>
      <c r="AE101" s="17">
        <f t="shared" si="36"/>
        <v>-6.4309356375441915E-3</v>
      </c>
      <c r="AF101" s="17">
        <f t="shared" si="37"/>
        <v>-1.665992988733021E-2</v>
      </c>
      <c r="AG101" s="17">
        <f t="shared" si="38"/>
        <v>-1.4660090246804152E-2</v>
      </c>
      <c r="AH101" s="17">
        <f t="shared" si="39"/>
        <v>1415.14171943975</v>
      </c>
      <c r="AI101" s="17">
        <f t="shared" si="40"/>
        <v>5.339909753195848E-3</v>
      </c>
      <c r="AJ101" s="17">
        <f t="shared" si="41"/>
        <v>379.84696293737608</v>
      </c>
      <c r="AK101" s="17">
        <f t="shared" si="42"/>
        <v>20.865216054713319</v>
      </c>
      <c r="AL101" s="17">
        <f t="shared" si="43"/>
        <v>3.3400701126697907E-3</v>
      </c>
      <c r="AM101" s="17">
        <f t="shared" si="44"/>
        <v>0.99801078260086495</v>
      </c>
      <c r="AN101" s="17">
        <f t="shared" si="45"/>
        <v>9.4792699866218313E-3</v>
      </c>
      <c r="AO101" s="17">
        <f t="shared" si="46"/>
        <v>6.9955354753899884E-4</v>
      </c>
      <c r="AP101" s="17">
        <f t="shared" si="47"/>
        <v>1.4726913453771522E-2</v>
      </c>
    </row>
    <row r="102" spans="10:42" x14ac:dyDescent="0.25">
      <c r="J102" s="17">
        <v>100</v>
      </c>
      <c r="K102">
        <v>-0.25862732400128152</v>
      </c>
      <c r="L102">
        <v>0.63943843997549266</v>
      </c>
      <c r="M102">
        <v>-1.2740588317683432</v>
      </c>
      <c r="N102">
        <v>0.51914980758738238</v>
      </c>
      <c r="O102" s="17">
        <f t="shared" si="28"/>
        <v>-2.5862732400128152E-5</v>
      </c>
      <c r="P102" s="17">
        <f t="shared" si="29"/>
        <v>6.3943843997549266E-5</v>
      </c>
      <c r="Q102" s="17">
        <f t="shared" si="30"/>
        <v>-2.5481176635366865E-3</v>
      </c>
      <c r="R102" s="17">
        <f t="shared" si="31"/>
        <v>1.0382996151747648E-3</v>
      </c>
      <c r="S102" s="17">
        <f t="shared" si="48"/>
        <v>-1.0527870840230378E-4</v>
      </c>
      <c r="T102" s="17">
        <f t="shared" si="49"/>
        <v>5.2620586177173009E-3</v>
      </c>
      <c r="U102" s="17">
        <f t="shared" si="50"/>
        <v>3.740853608758179E-3</v>
      </c>
      <c r="V102" s="17">
        <f t="shared" si="51"/>
        <v>5.367538644984835</v>
      </c>
      <c r="W102" s="17">
        <f t="shared" si="32"/>
        <v>1.5343124140251756E-3</v>
      </c>
      <c r="X102" s="17">
        <f t="shared" si="33"/>
        <v>-6.2347560145969653E-3</v>
      </c>
      <c r="Y102" s="17">
        <f t="shared" si="52"/>
        <v>-7.9415976002175629E-5</v>
      </c>
      <c r="Z102" s="17">
        <f t="shared" si="53"/>
        <v>5.1981147737197517E-3</v>
      </c>
      <c r="AA102" s="17">
        <f t="shared" si="54"/>
        <v>6.2889712722948654E-3</v>
      </c>
      <c r="AB102" s="17">
        <f t="shared" si="55"/>
        <v>5.3665003453696603</v>
      </c>
      <c r="AC102" s="17">
        <f t="shared" si="34"/>
        <v>1.0082716907672939E-3</v>
      </c>
      <c r="AD102" s="17">
        <f t="shared" si="35"/>
        <v>-1.0481618787158109E-2</v>
      </c>
      <c r="AE102" s="17">
        <f t="shared" si="36"/>
        <v>-2.4701304842197564E-3</v>
      </c>
      <c r="AF102" s="17">
        <f t="shared" si="37"/>
        <v>-1.1220283560917168E-2</v>
      </c>
      <c r="AG102" s="17">
        <f t="shared" si="38"/>
        <v>-8.6907232726498376E-3</v>
      </c>
      <c r="AH102" s="17">
        <f t="shared" si="39"/>
        <v>1420.757935080464</v>
      </c>
      <c r="AI102" s="17">
        <f t="shared" si="40"/>
        <v>1.1309276727350163E-2</v>
      </c>
      <c r="AJ102" s="17">
        <f t="shared" si="41"/>
        <v>384.43751711784154</v>
      </c>
      <c r="AK102" s="17">
        <f t="shared" si="42"/>
        <v>19.908850600449679</v>
      </c>
      <c r="AL102" s="17">
        <f t="shared" si="43"/>
        <v>8.7797164390828325E-3</v>
      </c>
      <c r="AM102" s="17">
        <f t="shared" si="44"/>
        <v>0.9974987272969027</v>
      </c>
      <c r="AN102" s="17">
        <f t="shared" si="45"/>
        <v>7.0593691881922268E-3</v>
      </c>
      <c r="AO102" s="17">
        <f t="shared" si="46"/>
        <v>7.0593691881922268E-3</v>
      </c>
      <c r="AP102" s="17">
        <f t="shared" si="47"/>
        <v>1.2321427805909528E-2</v>
      </c>
    </row>
    <row r="108" spans="10:42" x14ac:dyDescent="0.25">
      <c r="K108">
        <v>-0.30023215913388412</v>
      </c>
      <c r="L108">
        <v>-1.2776831681549083</v>
      </c>
      <c r="M108">
        <v>0.24425730771326926</v>
      </c>
      <c r="N108">
        <v>1.2764735402015503</v>
      </c>
    </row>
    <row r="109" spans="10:42" x14ac:dyDescent="0.25">
      <c r="K109">
        <v>1.1983502190560102</v>
      </c>
      <c r="L109">
        <v>1.7331331036984921</v>
      </c>
      <c r="M109">
        <v>-2.1835876395925879</v>
      </c>
      <c r="N109">
        <v>-0.23418124328600243</v>
      </c>
    </row>
    <row r="110" spans="10:42" x14ac:dyDescent="0.25">
      <c r="K110">
        <v>1.0950225259875879</v>
      </c>
      <c r="L110">
        <v>-1.0867006494663656</v>
      </c>
      <c r="M110">
        <v>-0.69020416049170308</v>
      </c>
      <c r="N110">
        <v>-1.6904323274502531</v>
      </c>
    </row>
    <row r="111" spans="10:42" x14ac:dyDescent="0.25">
      <c r="K111">
        <v>-1.8469108908902854</v>
      </c>
      <c r="L111">
        <v>-0.97762949735624716</v>
      </c>
      <c r="M111">
        <v>-0.77350705396384001</v>
      </c>
      <c r="N111">
        <v>-2.1179312170716003</v>
      </c>
    </row>
    <row r="112" spans="10:42" x14ac:dyDescent="0.25">
      <c r="K112">
        <v>-0.56792487157508731</v>
      </c>
      <c r="L112">
        <v>-0.40404756873613223</v>
      </c>
      <c r="M112">
        <v>0.1348530531686265</v>
      </c>
      <c r="N112">
        <v>-0.36549295145960059</v>
      </c>
    </row>
    <row r="113" spans="11:14" x14ac:dyDescent="0.25">
      <c r="K113">
        <v>-0.32699063012842089</v>
      </c>
      <c r="L113">
        <v>-0.37024051380285528</v>
      </c>
      <c r="M113">
        <v>1.3426415534922853</v>
      </c>
      <c r="N113">
        <v>-8.5284455053624697E-2</v>
      </c>
    </row>
    <row r="114" spans="11:14" x14ac:dyDescent="0.25">
      <c r="K114">
        <v>-0.18615764929563738</v>
      </c>
      <c r="L114">
        <v>-0.51320739657967351</v>
      </c>
      <c r="M114">
        <v>1.9722119759535417</v>
      </c>
      <c r="N114">
        <v>0.86567297330475412</v>
      </c>
    </row>
    <row r="115" spans="11:14" x14ac:dyDescent="0.25">
      <c r="K115">
        <v>2.3756547307129949</v>
      </c>
      <c r="L115">
        <v>-0.65490667111589573</v>
      </c>
      <c r="M115">
        <v>1.6614558262517676</v>
      </c>
      <c r="N115">
        <v>-1.6123976820381358</v>
      </c>
    </row>
    <row r="116" spans="11:14" x14ac:dyDescent="0.25">
      <c r="K116">
        <v>0.53894837037660182</v>
      </c>
      <c r="L116">
        <v>0.90219145931769162</v>
      </c>
      <c r="M116">
        <v>1.9189155864296481</v>
      </c>
      <c r="N116">
        <v>-8.4517068899003789E-2</v>
      </c>
    </row>
    <row r="117" spans="11:14" x14ac:dyDescent="0.25">
      <c r="K117">
        <v>-0.52379505177668761</v>
      </c>
      <c r="L117">
        <v>0.67513838075683452</v>
      </c>
      <c r="M117">
        <v>-0.38132384361233562</v>
      </c>
      <c r="N117">
        <v>0.75761136031360365</v>
      </c>
    </row>
    <row r="118" spans="11:14" x14ac:dyDescent="0.25">
      <c r="K118">
        <v>-1.4441866369452327</v>
      </c>
      <c r="L118">
        <v>-0.84723751569981687</v>
      </c>
      <c r="M118">
        <v>-1.5215709936455823</v>
      </c>
      <c r="N118">
        <v>-0.36287701732362621</v>
      </c>
    </row>
    <row r="119" spans="11:14" x14ac:dyDescent="0.25">
      <c r="K119">
        <v>-3.2479192668688484E-2</v>
      </c>
      <c r="L119">
        <v>2.8117028705310076E-2</v>
      </c>
      <c r="M119">
        <v>-0.32271600503008813</v>
      </c>
      <c r="N119">
        <v>2.1945015760138631</v>
      </c>
    </row>
    <row r="120" spans="11:14" x14ac:dyDescent="0.25">
      <c r="K120">
        <v>-1.7424827092327178</v>
      </c>
      <c r="L120">
        <v>-0.73647697718115523</v>
      </c>
      <c r="M120">
        <v>-2.5775807444006205</v>
      </c>
      <c r="N120">
        <v>1.4476700016530231</v>
      </c>
    </row>
    <row r="121" spans="11:14" x14ac:dyDescent="0.25">
      <c r="K121">
        <v>-1.2797636372852139</v>
      </c>
      <c r="L121">
        <v>-0.65357994571968447</v>
      </c>
      <c r="M121">
        <v>0.75771367846755311</v>
      </c>
      <c r="N121">
        <v>0.46671175368828699</v>
      </c>
    </row>
    <row r="122" spans="11:14" x14ac:dyDescent="0.25">
      <c r="K122">
        <v>0.87460875874967314</v>
      </c>
      <c r="L122">
        <v>0.59574176702881232</v>
      </c>
      <c r="M122">
        <v>-1.3718499758397229</v>
      </c>
      <c r="N122">
        <v>-1.1157385415572207</v>
      </c>
    </row>
    <row r="123" spans="11:14" x14ac:dyDescent="0.25">
      <c r="K123">
        <v>0.69399447966134176</v>
      </c>
      <c r="L123">
        <v>0.322636424243683</v>
      </c>
      <c r="M123">
        <v>-0.93983771876082756</v>
      </c>
      <c r="N123">
        <v>-0.24094788386719301</v>
      </c>
    </row>
    <row r="124" spans="11:14" x14ac:dyDescent="0.25">
      <c r="K124">
        <v>0.13153567124390975</v>
      </c>
      <c r="L124">
        <v>0.55779764807084575</v>
      </c>
      <c r="M124">
        <v>0.1387149950460298</v>
      </c>
      <c r="N124">
        <v>-0.91096126197953708</v>
      </c>
    </row>
    <row r="125" spans="11:14" x14ac:dyDescent="0.25">
      <c r="K125">
        <v>1.8848459149012342</v>
      </c>
      <c r="L125">
        <v>0.4871981218457222</v>
      </c>
      <c r="M125">
        <v>7.2238890425069258E-2</v>
      </c>
      <c r="N125">
        <v>0.82984115579165518</v>
      </c>
    </row>
    <row r="126" spans="11:14" x14ac:dyDescent="0.25">
      <c r="K126">
        <v>0.86200770965660922</v>
      </c>
      <c r="L126">
        <v>-0.63653146753495093</v>
      </c>
      <c r="M126">
        <v>-0.92319169198162854</v>
      </c>
      <c r="N126">
        <v>1.1111887943116017</v>
      </c>
    </row>
    <row r="127" spans="11:14" x14ac:dyDescent="0.25">
      <c r="K127">
        <v>-1.2011787475785241</v>
      </c>
      <c r="L127">
        <v>-1.5588921087328345</v>
      </c>
      <c r="M127">
        <v>0.7113249012036249</v>
      </c>
      <c r="N127">
        <v>0.63840616348898038</v>
      </c>
    </row>
    <row r="128" spans="11:14" x14ac:dyDescent="0.25">
      <c r="K128">
        <v>2.2056883608456701</v>
      </c>
      <c r="L128">
        <v>1.4437546269618906</v>
      </c>
      <c r="M128">
        <v>1.3039039004070219</v>
      </c>
      <c r="N128">
        <v>0.1129603788285749</v>
      </c>
    </row>
    <row r="129" spans="11:14" x14ac:dyDescent="0.25">
      <c r="K129">
        <v>1.9508661353029311E-3</v>
      </c>
      <c r="L129">
        <v>0.45370143197942525</v>
      </c>
      <c r="M129">
        <v>-2.5514736989862286E-2</v>
      </c>
      <c r="N129">
        <v>-1.0546750672801863</v>
      </c>
    </row>
    <row r="130" spans="11:14" x14ac:dyDescent="0.25">
      <c r="K130">
        <v>-1.7748061509337276</v>
      </c>
      <c r="L130">
        <v>0.82833139458671212</v>
      </c>
      <c r="M130">
        <v>0.44422449718695134</v>
      </c>
      <c r="N130">
        <v>0.61790615291101858</v>
      </c>
    </row>
    <row r="131" spans="11:14" x14ac:dyDescent="0.25">
      <c r="K131">
        <v>0.21347318579501007</v>
      </c>
      <c r="L131">
        <v>-1.0269309314026032</v>
      </c>
      <c r="M131">
        <v>1.2381951819406822</v>
      </c>
      <c r="N131">
        <v>-0.31121317078941502</v>
      </c>
    </row>
    <row r="132" spans="11:14" x14ac:dyDescent="0.25">
      <c r="K132">
        <v>-0.83992176769243088</v>
      </c>
      <c r="L132">
        <v>-0.82112819654867053</v>
      </c>
      <c r="M132">
        <v>-0.42899273466900922</v>
      </c>
      <c r="N132">
        <v>-0.45336150833463762</v>
      </c>
    </row>
    <row r="133" spans="11:14" x14ac:dyDescent="0.25">
      <c r="K133">
        <v>-0.52379505177668761</v>
      </c>
      <c r="L133">
        <v>0.84942939793108962</v>
      </c>
      <c r="M133">
        <v>0.51320739657967351</v>
      </c>
      <c r="N133">
        <v>-0.60830416259705089</v>
      </c>
    </row>
    <row r="134" spans="11:14" x14ac:dyDescent="0.25">
      <c r="K134">
        <v>1.3049793778918684</v>
      </c>
      <c r="L134">
        <v>-1.7609363567316905</v>
      </c>
      <c r="M134">
        <v>0.55057171266525984</v>
      </c>
      <c r="N134">
        <v>-0.11627207641140558</v>
      </c>
    </row>
    <row r="135" spans="11:14" x14ac:dyDescent="0.25">
      <c r="K135">
        <v>4.1741259337868541E-2</v>
      </c>
      <c r="L135">
        <v>-0.65405401983298361</v>
      </c>
      <c r="M135">
        <v>-0.54959400586085394</v>
      </c>
      <c r="N135">
        <v>0.84932025856687687</v>
      </c>
    </row>
    <row r="136" spans="11:14" x14ac:dyDescent="0.25">
      <c r="K136">
        <v>0.80304516814067028</v>
      </c>
      <c r="L136">
        <v>0.45641627366421744</v>
      </c>
      <c r="M136">
        <v>0.69136831370997243</v>
      </c>
      <c r="N136">
        <v>1.6306239558616653</v>
      </c>
    </row>
    <row r="137" spans="11:14" x14ac:dyDescent="0.25">
      <c r="K137">
        <v>0.30391447580768727</v>
      </c>
      <c r="L137">
        <v>0.58899559007841162</v>
      </c>
      <c r="M137">
        <v>1.852836248872336</v>
      </c>
      <c r="N137">
        <v>-0.33555693335074466</v>
      </c>
    </row>
    <row r="138" spans="11:14" x14ac:dyDescent="0.25">
      <c r="K138">
        <v>1.038274604070466</v>
      </c>
      <c r="L138">
        <v>0.14350462151924148</v>
      </c>
      <c r="M138">
        <v>1.1410406841605436</v>
      </c>
      <c r="N138">
        <v>-0.14829879546596203</v>
      </c>
    </row>
    <row r="139" spans="11:14" x14ac:dyDescent="0.25">
      <c r="K139">
        <v>-0.7798166734573897</v>
      </c>
      <c r="L139">
        <v>1.0759936230897438</v>
      </c>
      <c r="M139">
        <v>-0.58182195061817765</v>
      </c>
      <c r="N139">
        <v>0.53391204346553423</v>
      </c>
    </row>
    <row r="140" spans="11:14" x14ac:dyDescent="0.25">
      <c r="K140">
        <v>0.54577185437665321</v>
      </c>
      <c r="L140">
        <v>-0.31643708098272327</v>
      </c>
      <c r="M140">
        <v>-0.44076614358345978</v>
      </c>
      <c r="N140">
        <v>-1.3659928299603052</v>
      </c>
    </row>
    <row r="141" spans="11:14" x14ac:dyDescent="0.25">
      <c r="K141">
        <v>1.9929575501009822</v>
      </c>
      <c r="L141">
        <v>-0.56648786994628608</v>
      </c>
      <c r="M141">
        <v>8.6129148257896304E-2</v>
      </c>
      <c r="N141">
        <v>-0.23426082407240756</v>
      </c>
    </row>
    <row r="142" spans="11:14" x14ac:dyDescent="0.25">
      <c r="K142">
        <v>2.8353679226711392</v>
      </c>
      <c r="L142">
        <v>1.251978574146051</v>
      </c>
      <c r="M142">
        <v>0.88090700955945067</v>
      </c>
      <c r="N142">
        <v>1.3321641745278612</v>
      </c>
    </row>
    <row r="143" spans="11:14" x14ac:dyDescent="0.25">
      <c r="K143">
        <v>0.18787090994010214</v>
      </c>
      <c r="L143">
        <v>0.54195766097109299</v>
      </c>
      <c r="M143">
        <v>-0.24961991584859788</v>
      </c>
      <c r="N143">
        <v>-1.2210875866003335</v>
      </c>
    </row>
    <row r="144" spans="11:14" x14ac:dyDescent="0.25">
      <c r="K144">
        <v>1.2666851034737192</v>
      </c>
      <c r="L144">
        <v>-0.28888734959764406</v>
      </c>
      <c r="M144">
        <v>-1.3058752301731147</v>
      </c>
      <c r="N144">
        <v>0.76425408224167768</v>
      </c>
    </row>
    <row r="145" spans="11:14" x14ac:dyDescent="0.25">
      <c r="K145">
        <v>0.78428229244309478</v>
      </c>
      <c r="L145">
        <v>0.42815486267500091</v>
      </c>
      <c r="M145">
        <v>0.40388158595305867</v>
      </c>
      <c r="N145">
        <v>-0.64809682953637093</v>
      </c>
    </row>
    <row r="146" spans="11:14" x14ac:dyDescent="0.25">
      <c r="K146">
        <v>0.72309831011807546</v>
      </c>
      <c r="L146">
        <v>0.52528775995597243</v>
      </c>
      <c r="M146">
        <v>1.0750386536528822</v>
      </c>
      <c r="N146">
        <v>-2.7694477466866374</v>
      </c>
    </row>
    <row r="147" spans="11:14" x14ac:dyDescent="0.25">
      <c r="K147">
        <v>0.46381501306314021</v>
      </c>
      <c r="L147">
        <v>1.4671377357444726</v>
      </c>
      <c r="M147">
        <v>-1.7225829651579261</v>
      </c>
      <c r="N147">
        <v>4.5494061851059087E-2</v>
      </c>
    </row>
    <row r="148" spans="11:14" x14ac:dyDescent="0.25">
      <c r="K148">
        <v>1.3540329746319912</v>
      </c>
      <c r="L148">
        <v>1.6882040654309094</v>
      </c>
      <c r="M148">
        <v>0.23866505216574296</v>
      </c>
      <c r="N148">
        <v>0.14505076251225546</v>
      </c>
    </row>
    <row r="149" spans="11:14" x14ac:dyDescent="0.25">
      <c r="K149">
        <v>1.8545415514381602</v>
      </c>
      <c r="L149">
        <v>-4.2584815673762932E-2</v>
      </c>
      <c r="M149">
        <v>-0.65689846451277845</v>
      </c>
      <c r="N149">
        <v>0.90737557911779732</v>
      </c>
    </row>
    <row r="150" spans="11:14" x14ac:dyDescent="0.25">
      <c r="K150">
        <v>-9.9066710390616208E-3</v>
      </c>
      <c r="L150">
        <v>1.0391931937192567</v>
      </c>
      <c r="M150">
        <v>0.43470436139614321</v>
      </c>
      <c r="N150">
        <v>1.4533634384861216</v>
      </c>
    </row>
    <row r="151" spans="11:14" x14ac:dyDescent="0.25">
      <c r="K151">
        <v>-0.12120153769501485</v>
      </c>
      <c r="L151">
        <v>-0.96171788754872978</v>
      </c>
      <c r="M151">
        <v>-1.5385876395157538</v>
      </c>
      <c r="N151">
        <v>-2.565066097304225</v>
      </c>
    </row>
    <row r="152" spans="11:14" x14ac:dyDescent="0.25">
      <c r="K152">
        <v>0.10318785825802479</v>
      </c>
      <c r="L152">
        <v>0.29919192456873134</v>
      </c>
      <c r="M152">
        <v>-1.7787442629924044E-2</v>
      </c>
      <c r="N152">
        <v>0.20049924387421925</v>
      </c>
    </row>
    <row r="153" spans="11:14" x14ac:dyDescent="0.25">
      <c r="K153">
        <v>0.25823283067438751</v>
      </c>
      <c r="L153">
        <v>1.4761735656065866</v>
      </c>
      <c r="M153">
        <v>8.5284455053624697E-2</v>
      </c>
      <c r="N153">
        <v>-1.1167367119924165</v>
      </c>
    </row>
    <row r="154" spans="11:14" x14ac:dyDescent="0.25">
      <c r="K154">
        <v>-1.3899125406169333</v>
      </c>
      <c r="L154">
        <v>0.19145318219671026</v>
      </c>
      <c r="M154">
        <v>0.95108134701149538</v>
      </c>
      <c r="N154">
        <v>-1.5087925930856727</v>
      </c>
    </row>
    <row r="155" spans="11:14" x14ac:dyDescent="0.25">
      <c r="K155">
        <v>-0.60996171669103205</v>
      </c>
      <c r="L155">
        <v>0.52353243518155068</v>
      </c>
      <c r="M155">
        <v>-0.2167610091419192</v>
      </c>
      <c r="N155">
        <v>-0.3435798134887591</v>
      </c>
    </row>
    <row r="156" spans="11:14" x14ac:dyDescent="0.25">
      <c r="K156">
        <v>-0.16347598830179777</v>
      </c>
      <c r="L156">
        <v>-0.4396702024678234</v>
      </c>
      <c r="M156">
        <v>-0.80262225310434587</v>
      </c>
      <c r="N156">
        <v>0.64479650063731242</v>
      </c>
    </row>
    <row r="157" spans="11:14" x14ac:dyDescent="0.25">
      <c r="K157">
        <v>5.882270670554135E-2</v>
      </c>
      <c r="L157">
        <v>1.2634518498089164</v>
      </c>
      <c r="M157">
        <v>0.26218913262709975</v>
      </c>
      <c r="N157">
        <v>5.7136730902129784E-2</v>
      </c>
    </row>
    <row r="158" spans="11:14" x14ac:dyDescent="0.25">
      <c r="K158">
        <v>0.2269541710120393</v>
      </c>
      <c r="L158">
        <v>0.21449068299261853</v>
      </c>
      <c r="M158">
        <v>-7.4589934229152277E-3</v>
      </c>
      <c r="N158">
        <v>-1.2238342605996877</v>
      </c>
    </row>
    <row r="159" spans="11:14" x14ac:dyDescent="0.25">
      <c r="K159">
        <v>0.2353613126615528</v>
      </c>
      <c r="L159">
        <v>0.14822148841631133</v>
      </c>
      <c r="M159">
        <v>0.75242382990836632</v>
      </c>
      <c r="N159">
        <v>-0.73617684392957017</v>
      </c>
    </row>
    <row r="160" spans="11:14" x14ac:dyDescent="0.25">
      <c r="K160">
        <v>0.61642481341550592</v>
      </c>
      <c r="L160">
        <v>0.21911091607762501</v>
      </c>
      <c r="M160">
        <v>0.1143462213804014</v>
      </c>
      <c r="N160">
        <v>0.86812406152603216</v>
      </c>
    </row>
    <row r="161" spans="11:14" x14ac:dyDescent="0.25">
      <c r="K161">
        <v>1.8028367776423693</v>
      </c>
      <c r="L161">
        <v>-1.3083899830235168</v>
      </c>
      <c r="M161">
        <v>-1.2342525224084966</v>
      </c>
      <c r="N161">
        <v>0.56003273130045272</v>
      </c>
    </row>
    <row r="162" spans="11:14" x14ac:dyDescent="0.25">
      <c r="K162">
        <v>1.1906990948773455</v>
      </c>
      <c r="L162">
        <v>-0.87820353655843064</v>
      </c>
      <c r="M162">
        <v>-2.1453797671711072</v>
      </c>
      <c r="N162">
        <v>-0.89817831394611858</v>
      </c>
    </row>
    <row r="163" spans="11:14" x14ac:dyDescent="0.25">
      <c r="K163">
        <v>0.20198285710648634</v>
      </c>
      <c r="L163">
        <v>0.42907686292892322</v>
      </c>
      <c r="M163">
        <v>-0.9849350135482382</v>
      </c>
      <c r="N163">
        <v>-0.85923602455295622</v>
      </c>
    </row>
    <row r="164" spans="11:14" x14ac:dyDescent="0.25">
      <c r="K164">
        <v>0.46168565859261435</v>
      </c>
      <c r="L164">
        <v>0.12158693607489113</v>
      </c>
      <c r="M164">
        <v>-0.54009888117434457</v>
      </c>
      <c r="N164">
        <v>0.10249550541630015</v>
      </c>
    </row>
    <row r="165" spans="11:14" x14ac:dyDescent="0.25">
      <c r="K165">
        <v>-0.94150436780182645</v>
      </c>
      <c r="L165">
        <v>-0.89531795310904272</v>
      </c>
      <c r="M165">
        <v>1.0465714694873895</v>
      </c>
      <c r="N165">
        <v>1.6265903468593024</v>
      </c>
    </row>
    <row r="166" spans="11:14" x14ac:dyDescent="0.25">
      <c r="K166">
        <v>-0.67206656240159646</v>
      </c>
      <c r="L166">
        <v>-0.17193201529153157</v>
      </c>
      <c r="M166">
        <v>0.11272959454800002</v>
      </c>
      <c r="N166">
        <v>1.8448099581291899</v>
      </c>
    </row>
    <row r="167" spans="11:14" x14ac:dyDescent="0.25">
      <c r="K167">
        <v>0.59501189753063954</v>
      </c>
      <c r="L167">
        <v>1.6548028725082986</v>
      </c>
      <c r="M167">
        <v>0.17705815480439924</v>
      </c>
      <c r="N167">
        <v>1.560183591209352</v>
      </c>
    </row>
    <row r="168" spans="11:14" x14ac:dyDescent="0.25">
      <c r="K168">
        <v>-0.6437608135456685</v>
      </c>
      <c r="L168">
        <v>-0.96609937827452086</v>
      </c>
      <c r="M168">
        <v>1.1939710020669736</v>
      </c>
      <c r="N168">
        <v>0.91875108410022222</v>
      </c>
    </row>
    <row r="169" spans="11:14" x14ac:dyDescent="0.25">
      <c r="K169">
        <v>-1.7293677956331521</v>
      </c>
      <c r="L169">
        <v>1.2719942787953187</v>
      </c>
      <c r="M169">
        <v>-0.19979665921709966</v>
      </c>
      <c r="N169">
        <v>-1.1349015949235763</v>
      </c>
    </row>
    <row r="170" spans="11:14" x14ac:dyDescent="0.25">
      <c r="K170">
        <v>-1.879006958915852</v>
      </c>
      <c r="L170">
        <v>-0.82488668340374716</v>
      </c>
      <c r="M170">
        <v>0.47337607611552812</v>
      </c>
      <c r="N170">
        <v>0.91770061771967448</v>
      </c>
    </row>
    <row r="171" spans="11:14" x14ac:dyDescent="0.25">
      <c r="K171">
        <v>-6.947857400518842E-2</v>
      </c>
      <c r="L171">
        <v>-5.3842086344957352E-2</v>
      </c>
      <c r="M171">
        <v>0.21464757082867436</v>
      </c>
      <c r="N171">
        <v>-0.35203129300498404</v>
      </c>
    </row>
    <row r="172" spans="11:14" x14ac:dyDescent="0.25">
      <c r="K172">
        <v>0.92812342700199224</v>
      </c>
      <c r="L172">
        <v>-0.49427399062551558</v>
      </c>
      <c r="M172">
        <v>2.3434768081642687</v>
      </c>
      <c r="N172">
        <v>0.74402350946911611</v>
      </c>
    </row>
    <row r="173" spans="11:14" x14ac:dyDescent="0.25">
      <c r="K173">
        <v>0.61060745792929083</v>
      </c>
      <c r="L173">
        <v>-0.98109012469649315</v>
      </c>
      <c r="M173">
        <v>0.87169610196724534</v>
      </c>
      <c r="N173">
        <v>1.4472334441961721</v>
      </c>
    </row>
    <row r="174" spans="11:14" x14ac:dyDescent="0.25">
      <c r="K174">
        <v>-0.73137016443070024</v>
      </c>
      <c r="L174">
        <v>-0.30111209525784943</v>
      </c>
      <c r="M174">
        <v>-1.3396356735029258</v>
      </c>
      <c r="N174">
        <v>1.3530780051951297</v>
      </c>
    </row>
    <row r="175" spans="11:14" x14ac:dyDescent="0.25">
      <c r="K175">
        <v>1.0451185517013073</v>
      </c>
      <c r="L175">
        <v>0.18436821846989915</v>
      </c>
      <c r="M175">
        <v>-2.1911182557232678</v>
      </c>
      <c r="N175">
        <v>0.50554262998048216</v>
      </c>
    </row>
    <row r="176" spans="11:14" x14ac:dyDescent="0.25">
      <c r="K176">
        <v>0.52625409807660617</v>
      </c>
      <c r="L176">
        <v>1.2161058293713722</v>
      </c>
      <c r="M176">
        <v>-0.95820041678962298</v>
      </c>
      <c r="N176">
        <v>1.2055966180923861</v>
      </c>
    </row>
    <row r="177" spans="11:14" x14ac:dyDescent="0.25">
      <c r="K177">
        <v>-0.56191311159636825</v>
      </c>
      <c r="L177">
        <v>-0.73367118602618575</v>
      </c>
      <c r="M177">
        <v>-1.7246111383428797</v>
      </c>
      <c r="N177">
        <v>1.374601197312586</v>
      </c>
    </row>
    <row r="178" spans="11:14" x14ac:dyDescent="0.25">
      <c r="K178">
        <v>-0.96536723503959365</v>
      </c>
      <c r="L178">
        <v>1.545872692076955</v>
      </c>
      <c r="M178">
        <v>-1.1672477739921305</v>
      </c>
      <c r="N178">
        <v>-0.4090327365702251</v>
      </c>
    </row>
    <row r="179" spans="11:14" x14ac:dyDescent="0.25">
      <c r="K179">
        <v>-1.3078511074127164</v>
      </c>
      <c r="L179">
        <v>1.5897967386990786</v>
      </c>
      <c r="M179">
        <v>2.880597094190307E-2</v>
      </c>
      <c r="N179">
        <v>0.33046262615243904</v>
      </c>
    </row>
    <row r="180" spans="11:14" x14ac:dyDescent="0.25">
      <c r="K180">
        <v>0.97639713203534484</v>
      </c>
      <c r="L180">
        <v>1.9492017599986866</v>
      </c>
      <c r="M180">
        <v>-6.0891807152074762E-2</v>
      </c>
      <c r="N180">
        <v>-1.0296571417711675</v>
      </c>
    </row>
    <row r="181" spans="11:14" x14ac:dyDescent="0.25">
      <c r="K181">
        <v>-0.56936414694064297</v>
      </c>
      <c r="L181">
        <v>0.84756607066083234</v>
      </c>
      <c r="M181">
        <v>0.87236912804655731</v>
      </c>
      <c r="N181">
        <v>0.5107654033054132</v>
      </c>
    </row>
    <row r="182" spans="11:14" x14ac:dyDescent="0.25">
      <c r="K182">
        <v>-1.4860279407002963</v>
      </c>
      <c r="L182">
        <v>-1.396169864165131</v>
      </c>
      <c r="M182">
        <v>-0.14381384971784428</v>
      </c>
      <c r="N182">
        <v>-0.62896106101106852</v>
      </c>
    </row>
    <row r="183" spans="11:14" x14ac:dyDescent="0.25">
      <c r="K183">
        <v>-0.62756384977546986</v>
      </c>
      <c r="L183">
        <v>0.87899024947546422</v>
      </c>
      <c r="M183">
        <v>-0.83829036157112569</v>
      </c>
      <c r="N183">
        <v>-0.11488509699120186</v>
      </c>
    </row>
    <row r="184" spans="11:14" x14ac:dyDescent="0.25">
      <c r="K184">
        <v>-0.23213715394376777</v>
      </c>
      <c r="L184">
        <v>1.5184150470304303</v>
      </c>
      <c r="M184">
        <v>-1.3174485502531752</v>
      </c>
      <c r="N184">
        <v>-0.93544485935126431</v>
      </c>
    </row>
    <row r="185" spans="11:14" x14ac:dyDescent="0.25">
      <c r="K185">
        <v>-0.16735384633648209</v>
      </c>
      <c r="L185">
        <v>-1.0611006473482121</v>
      </c>
      <c r="M185">
        <v>-1.4340594134409912</v>
      </c>
      <c r="N185">
        <v>-2.1632877178490162</v>
      </c>
    </row>
    <row r="186" spans="11:14" x14ac:dyDescent="0.25">
      <c r="K186">
        <v>0.5808260539197363</v>
      </c>
      <c r="L186">
        <v>-0.33887658901221585</v>
      </c>
      <c r="M186">
        <v>0.41261159822170157</v>
      </c>
      <c r="N186">
        <v>-2.0489460439421237</v>
      </c>
    </row>
    <row r="187" spans="11:14" x14ac:dyDescent="0.25">
      <c r="K187">
        <v>1.1677002476062626</v>
      </c>
      <c r="L187">
        <v>-1.9486924429656938</v>
      </c>
      <c r="M187">
        <v>-0.51731262828980107</v>
      </c>
      <c r="N187">
        <v>-0.97639713203534484</v>
      </c>
    </row>
    <row r="188" spans="11:14" x14ac:dyDescent="0.25">
      <c r="K188">
        <v>-0.10049689080915414</v>
      </c>
      <c r="L188">
        <v>0.13477688298735302</v>
      </c>
      <c r="M188">
        <v>1.7355432646581903</v>
      </c>
      <c r="N188">
        <v>-0.5065862751507666</v>
      </c>
    </row>
    <row r="189" spans="11:14" x14ac:dyDescent="0.25">
      <c r="K189">
        <v>-0.79462438407063019</v>
      </c>
      <c r="L189">
        <v>-0.74674971983768046</v>
      </c>
      <c r="M189">
        <v>0.5867218533239793</v>
      </c>
      <c r="N189">
        <v>1.2839382179663517</v>
      </c>
    </row>
    <row r="190" spans="11:14" x14ac:dyDescent="0.25">
      <c r="K190">
        <v>-1.4353463484439999</v>
      </c>
      <c r="L190">
        <v>0.96927578852046281</v>
      </c>
      <c r="M190">
        <v>1.587632141308859</v>
      </c>
      <c r="N190">
        <v>-0.66689835875877179</v>
      </c>
    </row>
    <row r="191" spans="11:14" x14ac:dyDescent="0.25">
      <c r="K191">
        <v>8.3134636952308938E-2</v>
      </c>
      <c r="L191">
        <v>-0.82833139458671212</v>
      </c>
      <c r="M191">
        <v>0.6955519893381279</v>
      </c>
      <c r="N191">
        <v>0.2392164333286928</v>
      </c>
    </row>
    <row r="192" spans="11:14" x14ac:dyDescent="0.25">
      <c r="K192">
        <v>4.6642298912047409E-2</v>
      </c>
      <c r="L192">
        <v>-1.0297867447661702</v>
      </c>
      <c r="M192">
        <v>-0.29959210223751143</v>
      </c>
      <c r="N192">
        <v>0.72458988142898306</v>
      </c>
    </row>
    <row r="193" spans="11:14" x14ac:dyDescent="0.25">
      <c r="K193">
        <v>-9.6770236268639565E-3</v>
      </c>
      <c r="L193">
        <v>1.0022290553024504</v>
      </c>
      <c r="M193">
        <v>-1.0139274309040047</v>
      </c>
      <c r="N193">
        <v>0.75863226811634377</v>
      </c>
    </row>
    <row r="194" spans="11:14" x14ac:dyDescent="0.25">
      <c r="K194">
        <v>1.2416603567544371</v>
      </c>
      <c r="L194">
        <v>-1.1695192370098084</v>
      </c>
      <c r="M194">
        <v>0.39650558392168023</v>
      </c>
      <c r="N194">
        <v>-1.7811225916375406</v>
      </c>
    </row>
    <row r="195" spans="11:14" x14ac:dyDescent="0.25">
      <c r="K195">
        <v>7.9296569310827181E-2</v>
      </c>
      <c r="L195">
        <v>1.0062831279356033</v>
      </c>
      <c r="M195">
        <v>1.0353937796026003</v>
      </c>
      <c r="N195">
        <v>0.10511030268389732</v>
      </c>
    </row>
    <row r="196" spans="11:14" x14ac:dyDescent="0.25">
      <c r="K196">
        <v>-0.7616949915245641</v>
      </c>
      <c r="L196">
        <v>0.57847273637889884</v>
      </c>
      <c r="M196">
        <v>0.46432546696451027</v>
      </c>
      <c r="N196">
        <v>0.72877355705713853</v>
      </c>
    </row>
    <row r="197" spans="11:14" x14ac:dyDescent="0.25">
      <c r="K197">
        <v>-0.94903953140601516</v>
      </c>
      <c r="L197">
        <v>0.59665580920409411</v>
      </c>
      <c r="M197">
        <v>1.6107151168398559</v>
      </c>
      <c r="N197">
        <v>0.23426082407240756</v>
      </c>
    </row>
    <row r="198" spans="11:14" x14ac:dyDescent="0.25">
      <c r="K198">
        <v>-0.385275598091539</v>
      </c>
      <c r="L198">
        <v>0.24875248527678195</v>
      </c>
      <c r="M198">
        <v>1.8182072381023318</v>
      </c>
      <c r="N198">
        <v>-2.4008295440580696</v>
      </c>
    </row>
    <row r="199" spans="11:14" x14ac:dyDescent="0.25">
      <c r="K199">
        <v>1.6791545931482688E-2</v>
      </c>
      <c r="L199">
        <v>-0.12305235941312276</v>
      </c>
      <c r="M199">
        <v>0.98954387794947252</v>
      </c>
      <c r="N199">
        <v>1.2360578693915159</v>
      </c>
    </row>
    <row r="200" spans="11:14" x14ac:dyDescent="0.25">
      <c r="K200">
        <v>1.6355579646187834</v>
      </c>
      <c r="L200">
        <v>-1.8190030459663831</v>
      </c>
      <c r="M200">
        <v>0.80399559010402299</v>
      </c>
      <c r="N200">
        <v>0.36688334148493595</v>
      </c>
    </row>
    <row r="201" spans="11:14" x14ac:dyDescent="0.25">
      <c r="K201">
        <v>0.74220906753907911</v>
      </c>
      <c r="L201">
        <v>0.48392848839284852</v>
      </c>
      <c r="M201">
        <v>-0.13539420251618139</v>
      </c>
      <c r="N201">
        <v>1.6593321561231278</v>
      </c>
    </row>
    <row r="202" spans="11:14" x14ac:dyDescent="0.25">
      <c r="K202">
        <v>0.45437900553224608</v>
      </c>
      <c r="L202">
        <v>-3.117747837677598E-2</v>
      </c>
      <c r="M202">
        <v>-2.0618244889192283E-2</v>
      </c>
      <c r="N202">
        <v>-5.2464201871771365E-2</v>
      </c>
    </row>
    <row r="203" spans="11:14" x14ac:dyDescent="0.25">
      <c r="K203">
        <v>-1.6828198567964137</v>
      </c>
      <c r="L203">
        <v>0.44321154746285174</v>
      </c>
      <c r="M203">
        <v>0.1927787707245443</v>
      </c>
      <c r="N203">
        <v>0.65074118538177572</v>
      </c>
    </row>
    <row r="204" spans="11:14" x14ac:dyDescent="0.25">
      <c r="K204">
        <v>-0.16890453480300494</v>
      </c>
      <c r="L204">
        <v>0.82563929026946425</v>
      </c>
      <c r="M204">
        <v>1.3214662430982571</v>
      </c>
      <c r="N204">
        <v>1.9023082131752744</v>
      </c>
    </row>
    <row r="205" spans="11:14" x14ac:dyDescent="0.25">
      <c r="K205">
        <v>-1.3105545804137364</v>
      </c>
      <c r="L205">
        <v>0.62003664424992166</v>
      </c>
      <c r="M205">
        <v>-0.21574351194431074</v>
      </c>
      <c r="N205">
        <v>-0.74200670496793464</v>
      </c>
    </row>
    <row r="206" spans="11:14" x14ac:dyDescent="0.25">
      <c r="K206">
        <v>0.73928958954638802</v>
      </c>
      <c r="L206">
        <v>2.3317261366173625</v>
      </c>
      <c r="M206">
        <v>1.3494582162820734</v>
      </c>
      <c r="N206">
        <v>0.17970137378142681</v>
      </c>
    </row>
    <row r="207" spans="11:14" x14ac:dyDescent="0.25">
      <c r="K207">
        <v>-0.47329081098723691</v>
      </c>
      <c r="L207">
        <v>-0.23811480787117034</v>
      </c>
      <c r="M207">
        <v>-1.0980920706060715</v>
      </c>
      <c r="N207">
        <v>7.4846866482403129E-2</v>
      </c>
    </row>
    <row r="208" spans="11:14" x14ac:dyDescent="0.25">
      <c r="K208">
        <v>-0.25862732400128152</v>
      </c>
      <c r="L208">
        <v>0.63943843997549266</v>
      </c>
      <c r="M208">
        <v>-1.2740588317683432</v>
      </c>
      <c r="N208">
        <v>0.51914980758738238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D1:I41"/>
  <sheetViews>
    <sheetView topLeftCell="B87" workbookViewId="0">
      <selection activeCell="M122" sqref="M122"/>
    </sheetView>
  </sheetViews>
  <sheetFormatPr baseColWidth="10" defaultRowHeight="15" x14ac:dyDescent="0.25"/>
  <sheetData>
    <row r="1" spans="9:9" ht="15.75" x14ac:dyDescent="0.25">
      <c r="I1" s="8"/>
    </row>
    <row r="2" spans="9:9" ht="15.75" x14ac:dyDescent="0.25">
      <c r="I2" s="8"/>
    </row>
    <row r="4" spans="9:9" ht="15.75" x14ac:dyDescent="0.25">
      <c r="I4" s="8"/>
    </row>
    <row r="5" spans="9:9" ht="15.75" x14ac:dyDescent="0.25">
      <c r="I5" s="8"/>
    </row>
    <row r="7" spans="9:9" ht="15.75" x14ac:dyDescent="0.25">
      <c r="I7" s="8"/>
    </row>
    <row r="22" spans="5:5" ht="15.75" x14ac:dyDescent="0.25">
      <c r="E22" s="8"/>
    </row>
    <row r="41" spans="4:4" x14ac:dyDescent="0.25">
      <c r="D41" t="s">
        <v>46</v>
      </c>
    </row>
  </sheetData>
  <pageMargins left="0.7" right="0.7" top="0.75" bottom="0.75" header="0.3" footer="0.3"/>
  <pageSetup paperSize="9" scale="43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2049" r:id="rId4">
          <objectPr defaultSize="0" autoPict="0" r:id="rId5">
            <anchor moveWithCells="1" sizeWithCells="1">
              <from>
                <xdr:col>0</xdr:col>
                <xdr:colOff>590550</xdr:colOff>
                <xdr:row>0</xdr:row>
                <xdr:rowOff>28575</xdr:rowOff>
              </from>
              <to>
                <xdr:col>6</xdr:col>
                <xdr:colOff>542925</xdr:colOff>
                <xdr:row>16</xdr:row>
                <xdr:rowOff>38100</xdr:rowOff>
              </to>
            </anchor>
          </objectPr>
        </oleObject>
      </mc:Choice>
      <mc:Fallback>
        <oleObject progId="Equation.DSMT4" shapeId="2049" r:id="rId4"/>
      </mc:Fallback>
    </mc:AlternateContent>
    <mc:AlternateContent xmlns:mc="http://schemas.openxmlformats.org/markup-compatibility/2006">
      <mc:Choice Requires="x14">
        <oleObject progId="Equation.DSMT4" shapeId="2050" r:id="rId6">
          <objectPr defaultSize="0" autoPict="0" r:id="rId7">
            <anchor moveWithCells="1" sizeWithCells="1">
              <from>
                <xdr:col>9</xdr:col>
                <xdr:colOff>0</xdr:colOff>
                <xdr:row>2</xdr:row>
                <xdr:rowOff>0</xdr:rowOff>
              </from>
              <to>
                <xdr:col>13</xdr:col>
                <xdr:colOff>752475</xdr:colOff>
                <xdr:row>14</xdr:row>
                <xdr:rowOff>114300</xdr:rowOff>
              </to>
            </anchor>
          </objectPr>
        </oleObject>
      </mc:Choice>
      <mc:Fallback>
        <oleObject progId="Equation.DSMT4" shapeId="2050" r:id="rId6"/>
      </mc:Fallback>
    </mc:AlternateContent>
    <mc:AlternateContent xmlns:mc="http://schemas.openxmlformats.org/markup-compatibility/2006">
      <mc:Choice Requires="x14">
        <oleObject progId="Equation.DSMT4" shapeId="2051" r:id="rId8">
          <objectPr defaultSize="0" autoPict="0" r:id="rId9">
            <anchor moveWithCells="1" sizeWithCells="1">
              <from>
                <xdr:col>4</xdr:col>
                <xdr:colOff>400050</xdr:colOff>
                <xdr:row>21</xdr:row>
                <xdr:rowOff>19050</xdr:rowOff>
              </from>
              <to>
                <xdr:col>10</xdr:col>
                <xdr:colOff>552450</xdr:colOff>
                <xdr:row>39</xdr:row>
                <xdr:rowOff>0</xdr:rowOff>
              </to>
            </anchor>
          </objectPr>
        </oleObject>
      </mc:Choice>
      <mc:Fallback>
        <oleObject progId="Equation.DSMT4" shapeId="2051" r:id="rId8"/>
      </mc:Fallback>
    </mc:AlternateContent>
    <mc:AlternateContent xmlns:mc="http://schemas.openxmlformats.org/markup-compatibility/2006">
      <mc:Choice Requires="x14">
        <oleObject progId="Equation.DSMT4" shapeId="2052" r:id="rId10">
          <objectPr defaultSize="0" autoPict="0" r:id="rId11">
            <anchor moveWithCells="1">
              <from>
                <xdr:col>9</xdr:col>
                <xdr:colOff>28575</xdr:colOff>
                <xdr:row>80</xdr:row>
                <xdr:rowOff>114300</xdr:rowOff>
              </from>
              <to>
                <xdr:col>17</xdr:col>
                <xdr:colOff>381000</xdr:colOff>
                <xdr:row>114</xdr:row>
                <xdr:rowOff>152400</xdr:rowOff>
              </to>
            </anchor>
          </objectPr>
        </oleObject>
      </mc:Choice>
      <mc:Fallback>
        <oleObject progId="Equation.DSMT4" shapeId="2052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Expectativas Adaptativas</vt:lpstr>
      <vt:lpstr>Expectativas Racionales</vt:lpstr>
      <vt:lpstr>resumen modelo SA-DA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Ruiz (ICAE)</dc:creator>
  <cp:lastModifiedBy>Jesus Ruiz (ICAE)</cp:lastModifiedBy>
  <cp:lastPrinted>2015-12-04T12:46:45Z</cp:lastPrinted>
  <dcterms:created xsi:type="dcterms:W3CDTF">2014-11-25T10:36:27Z</dcterms:created>
  <dcterms:modified xsi:type="dcterms:W3CDTF">2015-12-04T13:12:48Z</dcterms:modified>
</cp:coreProperties>
</file>