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7695" windowHeight="8250" activeTab="3"/>
  </bookViews>
  <sheets>
    <sheet name="Presentación" sheetId="4" r:id="rId1"/>
    <sheet name="Relación de variables" sheetId="5" r:id="rId2"/>
    <sheet name="BDREMS" sheetId="1" r:id="rId3"/>
    <sheet name="Hoja2" sheetId="2" r:id="rId4"/>
    <sheet name="Hoja3" sheetId="3" r:id="rId5"/>
  </sheets>
  <calcPr calcId="145621"/>
</workbook>
</file>

<file path=xl/calcChain.xml><?xml version="1.0" encoding="utf-8"?>
<calcChain xmlns="http://schemas.openxmlformats.org/spreadsheetml/2006/main">
  <c r="U157" i="2" l="1"/>
  <c r="U156" i="2"/>
  <c r="U149" i="2" s="1"/>
  <c r="V147" i="2"/>
  <c r="V148" i="2"/>
  <c r="V149" i="2"/>
  <c r="V150" i="2"/>
  <c r="V146" i="2"/>
  <c r="U147" i="2"/>
  <c r="U148" i="2"/>
  <c r="U150" i="2"/>
  <c r="U146" i="2"/>
  <c r="U155" i="2"/>
  <c r="U154" i="2"/>
  <c r="Y163" i="2"/>
  <c r="T146" i="2"/>
  <c r="T151" i="2"/>
  <c r="N151" i="2"/>
  <c r="M150" i="2"/>
  <c r="M149" i="2"/>
  <c r="M148" i="2"/>
  <c r="M147" i="2"/>
  <c r="M146" i="2"/>
  <c r="L150" i="2"/>
  <c r="L149" i="2"/>
  <c r="L148" i="2"/>
  <c r="L147" i="2"/>
  <c r="L146" i="2"/>
  <c r="K147" i="2"/>
  <c r="K148" i="2"/>
  <c r="K149" i="2"/>
  <c r="K150" i="2"/>
  <c r="K146" i="2"/>
  <c r="C146" i="2"/>
  <c r="C147" i="2"/>
  <c r="C148" i="2"/>
  <c r="C149" i="2" s="1"/>
  <c r="C150" i="2" s="1"/>
  <c r="D147" i="2"/>
  <c r="D148" i="2"/>
  <c r="D149" i="2"/>
  <c r="D150" i="2"/>
  <c r="D14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6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T8" i="2"/>
  <c r="T9" i="2" s="1"/>
  <c r="T10" i="2" s="1"/>
  <c r="T11" i="2" s="1"/>
  <c r="T12" i="2" s="1"/>
  <c r="T13" i="2" s="1"/>
  <c r="T14" i="2" s="1"/>
  <c r="T15" i="2" s="1"/>
  <c r="T16" i="2" s="1"/>
  <c r="T17" i="2" s="1"/>
  <c r="T18" i="2" s="1"/>
  <c r="T19" i="2" s="1"/>
  <c r="T20" i="2" s="1"/>
  <c r="T21" i="2" s="1"/>
  <c r="T22" i="2" s="1"/>
  <c r="T23" i="2" s="1"/>
  <c r="T24" i="2" s="1"/>
  <c r="T25" i="2" s="1"/>
  <c r="T26" i="2" s="1"/>
  <c r="T27" i="2" s="1"/>
  <c r="T28" i="2" s="1"/>
  <c r="T29" i="2" s="1"/>
  <c r="T30" i="2" s="1"/>
  <c r="T31" i="2" s="1"/>
  <c r="T32" i="2" s="1"/>
  <c r="T33" i="2" s="1"/>
  <c r="T34" i="2" s="1"/>
  <c r="T35" i="2" s="1"/>
  <c r="T36" i="2" s="1"/>
  <c r="T37" i="2" s="1"/>
  <c r="T38" i="2" s="1"/>
  <c r="T39" i="2" s="1"/>
  <c r="T40" i="2" s="1"/>
  <c r="T41" i="2" s="1"/>
  <c r="T42" i="2" s="1"/>
  <c r="T43" i="2" s="1"/>
  <c r="T44" i="2" s="1"/>
  <c r="T45" i="2" s="1"/>
  <c r="T46" i="2" s="1"/>
  <c r="T47" i="2" s="1"/>
  <c r="T48" i="2" s="1"/>
  <c r="T49" i="2" s="1"/>
  <c r="T50" i="2" s="1"/>
  <c r="T51" i="2" s="1"/>
  <c r="T52" i="2" s="1"/>
  <c r="T53" i="2" s="1"/>
  <c r="T54" i="2" s="1"/>
  <c r="T55" i="2" s="1"/>
  <c r="T56" i="2" s="1"/>
  <c r="T57" i="2" s="1"/>
  <c r="T58" i="2" s="1"/>
  <c r="T59" i="2" s="1"/>
  <c r="T60" i="2" s="1"/>
  <c r="T61" i="2" s="1"/>
  <c r="T62" i="2" s="1"/>
  <c r="T63" i="2" s="1"/>
  <c r="T64" i="2" s="1"/>
  <c r="T65" i="2" s="1"/>
  <c r="T66" i="2" s="1"/>
  <c r="T67" i="2" s="1"/>
  <c r="T68" i="2" s="1"/>
  <c r="T69" i="2" s="1"/>
  <c r="T70" i="2" s="1"/>
  <c r="T71" i="2" s="1"/>
  <c r="T72" i="2" s="1"/>
  <c r="T73" i="2" s="1"/>
  <c r="T74" i="2" s="1"/>
  <c r="T75" i="2" s="1"/>
  <c r="T76" i="2" s="1"/>
  <c r="T77" i="2" s="1"/>
  <c r="T78" i="2" s="1"/>
  <c r="T79" i="2" s="1"/>
  <c r="T80" i="2" s="1"/>
  <c r="T81" i="2" s="1"/>
  <c r="T82" i="2" s="1"/>
  <c r="T83" i="2" s="1"/>
  <c r="T84" i="2" s="1"/>
  <c r="T85" i="2" s="1"/>
  <c r="T86" i="2" s="1"/>
  <c r="T87" i="2" s="1"/>
  <c r="T88" i="2" s="1"/>
  <c r="T89" i="2" s="1"/>
  <c r="T90" i="2" s="1"/>
  <c r="T91" i="2" s="1"/>
  <c r="T92" i="2" s="1"/>
  <c r="T93" i="2" s="1"/>
  <c r="T94" i="2" s="1"/>
  <c r="T95" i="2" s="1"/>
  <c r="T96" i="2" s="1"/>
  <c r="T97" i="2" s="1"/>
  <c r="T98" i="2" s="1"/>
  <c r="T99" i="2" s="1"/>
  <c r="T100" i="2" s="1"/>
  <c r="T101" i="2" s="1"/>
  <c r="T102" i="2" s="1"/>
  <c r="T103" i="2" s="1"/>
  <c r="T104" i="2" s="1"/>
  <c r="T105" i="2" s="1"/>
  <c r="T106" i="2" s="1"/>
  <c r="T107" i="2" s="1"/>
  <c r="T108" i="2" s="1"/>
  <c r="T109" i="2" s="1"/>
  <c r="T110" i="2" s="1"/>
  <c r="T111" i="2" s="1"/>
  <c r="T112" i="2" s="1"/>
  <c r="T113" i="2" s="1"/>
  <c r="T114" i="2" s="1"/>
  <c r="T115" i="2" s="1"/>
  <c r="T116" i="2" s="1"/>
  <c r="T117" i="2" s="1"/>
  <c r="T118" i="2" s="1"/>
  <c r="T119" i="2" s="1"/>
  <c r="T120" i="2" s="1"/>
  <c r="T121" i="2" s="1"/>
  <c r="T122" i="2" s="1"/>
  <c r="T123" i="2" s="1"/>
  <c r="T124" i="2" s="1"/>
  <c r="T125" i="2" s="1"/>
  <c r="T126" i="2" s="1"/>
  <c r="T127" i="2" s="1"/>
  <c r="T128" i="2" s="1"/>
  <c r="T129" i="2" s="1"/>
  <c r="T130" i="2" s="1"/>
  <c r="T131" i="2" s="1"/>
  <c r="T132" i="2" s="1"/>
  <c r="T133" i="2" s="1"/>
  <c r="T134" i="2" s="1"/>
  <c r="T135" i="2" s="1"/>
  <c r="T136" i="2" s="1"/>
  <c r="T137" i="2" s="1"/>
  <c r="T138" i="2" s="1"/>
  <c r="T139" i="2" s="1"/>
  <c r="T140" i="2" s="1"/>
  <c r="T141" i="2" s="1"/>
  <c r="T142" i="2" s="1"/>
  <c r="T143" i="2" s="1"/>
  <c r="T144" i="2" s="1"/>
  <c r="T145" i="2" s="1"/>
  <c r="T7" i="2"/>
  <c r="T6" i="2"/>
  <c r="S147" i="2"/>
  <c r="S148" i="2"/>
  <c r="S149" i="2"/>
  <c r="S150" i="2"/>
  <c r="S146" i="2"/>
  <c r="R147" i="2"/>
  <c r="R148" i="2"/>
  <c r="R149" i="2"/>
  <c r="R150" i="2"/>
  <c r="R146" i="2"/>
  <c r="P147" i="2"/>
  <c r="P148" i="2"/>
  <c r="P149" i="2"/>
  <c r="P150" i="2"/>
  <c r="P146" i="2"/>
  <c r="O150" i="2"/>
  <c r="O149" i="2"/>
  <c r="O148" i="2"/>
  <c r="O147" i="2"/>
  <c r="O146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7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M135" i="2" s="1"/>
  <c r="L136" i="2"/>
  <c r="L137" i="2"/>
  <c r="L138" i="2"/>
  <c r="L139" i="2"/>
  <c r="L140" i="2"/>
  <c r="L141" i="2"/>
  <c r="M141" i="2" s="1"/>
  <c r="L142" i="2"/>
  <c r="L143" i="2"/>
  <c r="L144" i="2"/>
  <c r="L145" i="2"/>
  <c r="L6" i="2"/>
  <c r="M145" i="2" l="1"/>
  <c r="M137" i="2"/>
  <c r="M143" i="2"/>
  <c r="M139" i="2"/>
  <c r="M144" i="2"/>
  <c r="M140" i="2"/>
  <c r="M136" i="2"/>
  <c r="T147" i="2"/>
  <c r="M142" i="2"/>
  <c r="M138" i="2"/>
  <c r="AG144" i="1"/>
  <c r="AG143" i="1"/>
  <c r="AG142" i="1"/>
  <c r="AG141" i="1"/>
  <c r="AG140" i="1"/>
  <c r="AG139" i="1"/>
  <c r="AG138" i="1"/>
  <c r="AG137" i="1"/>
  <c r="AG136" i="1"/>
  <c r="AW135" i="1"/>
  <c r="AG135" i="1"/>
  <c r="AG134" i="1"/>
  <c r="AG133" i="1"/>
  <c r="AG132" i="1"/>
  <c r="AG131" i="1"/>
  <c r="AG130" i="1"/>
  <c r="AG129" i="1"/>
  <c r="AG128" i="1"/>
  <c r="AG127" i="1"/>
  <c r="AG126" i="1"/>
  <c r="AG125" i="1"/>
  <c r="AG124" i="1"/>
  <c r="AG123" i="1"/>
  <c r="AG122" i="1"/>
  <c r="AG121" i="1"/>
  <c r="AG120" i="1"/>
  <c r="AG119" i="1"/>
  <c r="AG118" i="1"/>
  <c r="AG117" i="1"/>
  <c r="AG116" i="1"/>
  <c r="AG115" i="1"/>
  <c r="AG114" i="1"/>
  <c r="AG113" i="1"/>
  <c r="AG112" i="1"/>
  <c r="AG111" i="1"/>
  <c r="AG110" i="1"/>
  <c r="AG109" i="1"/>
  <c r="AG108" i="1"/>
  <c r="AG107" i="1"/>
  <c r="AG106" i="1"/>
  <c r="AG105" i="1"/>
  <c r="AG104" i="1"/>
  <c r="AG103" i="1"/>
  <c r="AG102" i="1"/>
  <c r="AG101" i="1"/>
  <c r="AG100" i="1"/>
  <c r="AG99" i="1"/>
  <c r="AG98" i="1"/>
  <c r="AG97" i="1"/>
  <c r="AG96" i="1"/>
  <c r="AG95" i="1"/>
  <c r="AG94" i="1"/>
  <c r="AG93" i="1"/>
  <c r="AG92" i="1"/>
  <c r="AG91" i="1"/>
  <c r="AG90" i="1"/>
  <c r="AG89" i="1"/>
  <c r="AG88" i="1"/>
  <c r="AG87" i="1"/>
  <c r="AG86" i="1"/>
  <c r="AG85" i="1"/>
  <c r="AG84" i="1"/>
  <c r="AG83" i="1"/>
  <c r="AG82" i="1"/>
  <c r="AG81" i="1"/>
  <c r="AG80" i="1"/>
  <c r="AG79" i="1"/>
  <c r="AG78" i="1"/>
  <c r="AG77" i="1"/>
  <c r="AG76" i="1"/>
  <c r="AG75" i="1"/>
  <c r="AG74" i="1"/>
  <c r="AG73" i="1"/>
  <c r="AG72" i="1"/>
  <c r="AG71" i="1"/>
  <c r="AG70" i="1"/>
  <c r="AG69" i="1"/>
  <c r="AG68" i="1"/>
  <c r="AG67" i="1"/>
  <c r="AG66" i="1"/>
  <c r="AG65" i="1"/>
  <c r="AG64" i="1"/>
  <c r="AG63" i="1"/>
  <c r="AG62" i="1"/>
  <c r="AG61" i="1"/>
  <c r="AG60" i="1"/>
  <c r="AG59" i="1"/>
  <c r="AG58" i="1"/>
  <c r="AG57" i="1"/>
  <c r="AG56" i="1"/>
  <c r="AG55" i="1"/>
  <c r="AG54" i="1"/>
  <c r="AG53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G40" i="1"/>
  <c r="AG39" i="1"/>
  <c r="AG38" i="1"/>
  <c r="AG37" i="1"/>
  <c r="AG36" i="1"/>
  <c r="AG35" i="1"/>
  <c r="AG34" i="1"/>
  <c r="AG33" i="1"/>
  <c r="AG32" i="1"/>
  <c r="AG31" i="1"/>
  <c r="AG30" i="1"/>
  <c r="AG29" i="1"/>
  <c r="AG28" i="1"/>
  <c r="AG27" i="1"/>
  <c r="AG26" i="1"/>
  <c r="AG25" i="1"/>
  <c r="AG24" i="1"/>
  <c r="AG23" i="1"/>
  <c r="AG22" i="1"/>
  <c r="AG21" i="1"/>
  <c r="AG20" i="1"/>
  <c r="AG19" i="1"/>
  <c r="AG18" i="1"/>
  <c r="AG17" i="1"/>
  <c r="AG16" i="1"/>
  <c r="AG15" i="1"/>
  <c r="AG14" i="1"/>
  <c r="AG13" i="1"/>
  <c r="AG12" i="1"/>
  <c r="AG11" i="1"/>
  <c r="B11" i="1"/>
  <c r="B15" i="1" s="1"/>
  <c r="B19" i="1" s="1"/>
  <c r="B23" i="1" s="1"/>
  <c r="B27" i="1" s="1"/>
  <c r="B31" i="1" s="1"/>
  <c r="B35" i="1" s="1"/>
  <c r="B39" i="1" s="1"/>
  <c r="B43" i="1" s="1"/>
  <c r="B47" i="1" s="1"/>
  <c r="B51" i="1" s="1"/>
  <c r="B55" i="1" s="1"/>
  <c r="B59" i="1" s="1"/>
  <c r="B63" i="1" s="1"/>
  <c r="B67" i="1" s="1"/>
  <c r="B71" i="1" s="1"/>
  <c r="B75" i="1" s="1"/>
  <c r="B79" i="1" s="1"/>
  <c r="B83" i="1" s="1"/>
  <c r="B87" i="1" s="1"/>
  <c r="B91" i="1" s="1"/>
  <c r="B95" i="1" s="1"/>
  <c r="B99" i="1" s="1"/>
  <c r="B103" i="1" s="1"/>
  <c r="B107" i="1" s="1"/>
  <c r="B111" i="1" s="1"/>
  <c r="B115" i="1" s="1"/>
  <c r="B119" i="1" s="1"/>
  <c r="B123" i="1" s="1"/>
  <c r="B127" i="1" s="1"/>
  <c r="B131" i="1" s="1"/>
  <c r="B135" i="1" s="1"/>
  <c r="A11" i="1"/>
  <c r="A15" i="1" s="1"/>
  <c r="A19" i="1" s="1"/>
  <c r="A23" i="1" s="1"/>
  <c r="A27" i="1" s="1"/>
  <c r="A31" i="1" s="1"/>
  <c r="A35" i="1" s="1"/>
  <c r="A39" i="1" s="1"/>
  <c r="A43" i="1" s="1"/>
  <c r="A47" i="1" s="1"/>
  <c r="A51" i="1" s="1"/>
  <c r="A55" i="1" s="1"/>
  <c r="A59" i="1" s="1"/>
  <c r="A63" i="1" s="1"/>
  <c r="A67" i="1" s="1"/>
  <c r="A71" i="1" s="1"/>
  <c r="A75" i="1" s="1"/>
  <c r="A79" i="1" s="1"/>
  <c r="A83" i="1" s="1"/>
  <c r="A87" i="1" s="1"/>
  <c r="A91" i="1" s="1"/>
  <c r="A95" i="1" s="1"/>
  <c r="A99" i="1" s="1"/>
  <c r="A103" i="1" s="1"/>
  <c r="A107" i="1" s="1"/>
  <c r="A111" i="1" s="1"/>
  <c r="A115" i="1" s="1"/>
  <c r="A119" i="1" s="1"/>
  <c r="A123" i="1" s="1"/>
  <c r="A127" i="1" s="1"/>
  <c r="A131" i="1" s="1"/>
  <c r="A135" i="1" s="1"/>
  <c r="AG10" i="1"/>
  <c r="B10" i="1"/>
  <c r="B14" i="1" s="1"/>
  <c r="B18" i="1" s="1"/>
  <c r="B22" i="1" s="1"/>
  <c r="B26" i="1" s="1"/>
  <c r="B30" i="1" s="1"/>
  <c r="B34" i="1" s="1"/>
  <c r="B38" i="1" s="1"/>
  <c r="B42" i="1" s="1"/>
  <c r="B46" i="1" s="1"/>
  <c r="B50" i="1" s="1"/>
  <c r="B54" i="1" s="1"/>
  <c r="B58" i="1" s="1"/>
  <c r="B62" i="1" s="1"/>
  <c r="B66" i="1" s="1"/>
  <c r="B70" i="1" s="1"/>
  <c r="B74" i="1" s="1"/>
  <c r="B78" i="1" s="1"/>
  <c r="B82" i="1" s="1"/>
  <c r="B86" i="1" s="1"/>
  <c r="B90" i="1" s="1"/>
  <c r="B94" i="1" s="1"/>
  <c r="B98" i="1" s="1"/>
  <c r="B102" i="1" s="1"/>
  <c r="B106" i="1" s="1"/>
  <c r="B110" i="1" s="1"/>
  <c r="B114" i="1" s="1"/>
  <c r="B118" i="1" s="1"/>
  <c r="B122" i="1" s="1"/>
  <c r="B126" i="1" s="1"/>
  <c r="B130" i="1" s="1"/>
  <c r="B134" i="1" s="1"/>
  <c r="A10" i="1"/>
  <c r="A14" i="1" s="1"/>
  <c r="A18" i="1" s="1"/>
  <c r="A22" i="1" s="1"/>
  <c r="A26" i="1" s="1"/>
  <c r="A30" i="1" s="1"/>
  <c r="A34" i="1" s="1"/>
  <c r="A38" i="1" s="1"/>
  <c r="A42" i="1" s="1"/>
  <c r="A46" i="1" s="1"/>
  <c r="A50" i="1" s="1"/>
  <c r="A54" i="1" s="1"/>
  <c r="A58" i="1" s="1"/>
  <c r="A62" i="1" s="1"/>
  <c r="A66" i="1" s="1"/>
  <c r="A70" i="1" s="1"/>
  <c r="A74" i="1" s="1"/>
  <c r="A78" i="1" s="1"/>
  <c r="A82" i="1" s="1"/>
  <c r="A86" i="1" s="1"/>
  <c r="A90" i="1" s="1"/>
  <c r="A94" i="1" s="1"/>
  <c r="A98" i="1" s="1"/>
  <c r="A102" i="1" s="1"/>
  <c r="A106" i="1" s="1"/>
  <c r="A110" i="1" s="1"/>
  <c r="A114" i="1" s="1"/>
  <c r="A118" i="1" s="1"/>
  <c r="A122" i="1" s="1"/>
  <c r="A126" i="1" s="1"/>
  <c r="A130" i="1" s="1"/>
  <c r="A134" i="1" s="1"/>
  <c r="AG9" i="1"/>
  <c r="B9" i="1"/>
  <c r="B13" i="1" s="1"/>
  <c r="B17" i="1" s="1"/>
  <c r="B21" i="1" s="1"/>
  <c r="B25" i="1" s="1"/>
  <c r="B29" i="1" s="1"/>
  <c r="B33" i="1" s="1"/>
  <c r="B37" i="1" s="1"/>
  <c r="B41" i="1" s="1"/>
  <c r="B45" i="1" s="1"/>
  <c r="B49" i="1" s="1"/>
  <c r="B53" i="1" s="1"/>
  <c r="B57" i="1" s="1"/>
  <c r="B61" i="1" s="1"/>
  <c r="B65" i="1" s="1"/>
  <c r="B69" i="1" s="1"/>
  <c r="B73" i="1" s="1"/>
  <c r="B77" i="1" s="1"/>
  <c r="B81" i="1" s="1"/>
  <c r="B85" i="1" s="1"/>
  <c r="B89" i="1" s="1"/>
  <c r="B93" i="1" s="1"/>
  <c r="B97" i="1" s="1"/>
  <c r="B101" i="1" s="1"/>
  <c r="B105" i="1" s="1"/>
  <c r="B109" i="1" s="1"/>
  <c r="B113" i="1" s="1"/>
  <c r="B117" i="1" s="1"/>
  <c r="B121" i="1" s="1"/>
  <c r="B125" i="1" s="1"/>
  <c r="B129" i="1" s="1"/>
  <c r="B133" i="1" s="1"/>
  <c r="A9" i="1"/>
  <c r="A13" i="1" s="1"/>
  <c r="A17" i="1" s="1"/>
  <c r="A21" i="1" s="1"/>
  <c r="A25" i="1" s="1"/>
  <c r="A29" i="1" s="1"/>
  <c r="A33" i="1" s="1"/>
  <c r="A37" i="1" s="1"/>
  <c r="A41" i="1" s="1"/>
  <c r="A45" i="1" s="1"/>
  <c r="A49" i="1" s="1"/>
  <c r="A53" i="1" s="1"/>
  <c r="A57" i="1" s="1"/>
  <c r="A61" i="1" s="1"/>
  <c r="A65" i="1" s="1"/>
  <c r="A69" i="1" s="1"/>
  <c r="A73" i="1" s="1"/>
  <c r="A77" i="1" s="1"/>
  <c r="A81" i="1" s="1"/>
  <c r="A85" i="1" s="1"/>
  <c r="A89" i="1" s="1"/>
  <c r="A93" i="1" s="1"/>
  <c r="A97" i="1" s="1"/>
  <c r="A101" i="1" s="1"/>
  <c r="A105" i="1" s="1"/>
  <c r="A109" i="1" s="1"/>
  <c r="A113" i="1" s="1"/>
  <c r="A117" i="1" s="1"/>
  <c r="A121" i="1" s="1"/>
  <c r="A125" i="1" s="1"/>
  <c r="A129" i="1" s="1"/>
  <c r="A133" i="1" s="1"/>
  <c r="AG8" i="1"/>
  <c r="B8" i="1"/>
  <c r="B12" i="1" s="1"/>
  <c r="B16" i="1" s="1"/>
  <c r="B20" i="1" s="1"/>
  <c r="B24" i="1" s="1"/>
  <c r="B28" i="1" s="1"/>
  <c r="B32" i="1" s="1"/>
  <c r="B36" i="1" s="1"/>
  <c r="B40" i="1" s="1"/>
  <c r="B44" i="1" s="1"/>
  <c r="B48" i="1" s="1"/>
  <c r="B52" i="1" s="1"/>
  <c r="B56" i="1" s="1"/>
  <c r="B60" i="1" s="1"/>
  <c r="B64" i="1" s="1"/>
  <c r="B68" i="1" s="1"/>
  <c r="B72" i="1" s="1"/>
  <c r="B76" i="1" s="1"/>
  <c r="B80" i="1" s="1"/>
  <c r="B84" i="1" s="1"/>
  <c r="B88" i="1" s="1"/>
  <c r="B92" i="1" s="1"/>
  <c r="B96" i="1" s="1"/>
  <c r="B100" i="1" s="1"/>
  <c r="B104" i="1" s="1"/>
  <c r="B108" i="1" s="1"/>
  <c r="B112" i="1" s="1"/>
  <c r="B116" i="1" s="1"/>
  <c r="B120" i="1" s="1"/>
  <c r="B124" i="1" s="1"/>
  <c r="B128" i="1" s="1"/>
  <c r="B132" i="1" s="1"/>
  <c r="A8" i="1"/>
  <c r="A12" i="1" s="1"/>
  <c r="A16" i="1" s="1"/>
  <c r="A20" i="1" s="1"/>
  <c r="A24" i="1" s="1"/>
  <c r="A28" i="1" s="1"/>
  <c r="A32" i="1" s="1"/>
  <c r="A36" i="1" s="1"/>
  <c r="A40" i="1" s="1"/>
  <c r="A44" i="1" s="1"/>
  <c r="A48" i="1" s="1"/>
  <c r="A52" i="1" s="1"/>
  <c r="A56" i="1" s="1"/>
  <c r="A60" i="1" s="1"/>
  <c r="A64" i="1" s="1"/>
  <c r="A68" i="1" s="1"/>
  <c r="A72" i="1" s="1"/>
  <c r="A76" i="1" s="1"/>
  <c r="A80" i="1" s="1"/>
  <c r="A84" i="1" s="1"/>
  <c r="A88" i="1" s="1"/>
  <c r="A92" i="1" s="1"/>
  <c r="A96" i="1" s="1"/>
  <c r="A100" i="1" s="1"/>
  <c r="A104" i="1" s="1"/>
  <c r="A108" i="1" s="1"/>
  <c r="A112" i="1" s="1"/>
  <c r="A116" i="1" s="1"/>
  <c r="A120" i="1" s="1"/>
  <c r="A124" i="1" s="1"/>
  <c r="A128" i="1" s="1"/>
  <c r="A132" i="1" s="1"/>
  <c r="AG7" i="1"/>
  <c r="AG6" i="1"/>
  <c r="AG5" i="1"/>
  <c r="AG4" i="1"/>
  <c r="T148" i="2" l="1"/>
  <c r="T149" i="2" l="1"/>
  <c r="T150" i="2" l="1"/>
</calcChain>
</file>

<file path=xl/sharedStrings.xml><?xml version="1.0" encoding="utf-8"?>
<sst xmlns="http://schemas.openxmlformats.org/spreadsheetml/2006/main" count="554" uniqueCount="258">
  <si>
    <t>PRODUCTO INTERIOR BRUTO pm</t>
  </si>
  <si>
    <t>VAB de la rama Servicios No De Mercado</t>
  </si>
  <si>
    <t>PIB privado</t>
  </si>
  <si>
    <t xml:space="preserve">Gasto en consumo final de los hogares  y de las ISFSH </t>
  </si>
  <si>
    <t>Gasto en consumo final de las AAPP</t>
  </si>
  <si>
    <t>Formación bruta de capital</t>
  </si>
  <si>
    <t>Formación Bruta de Capital Fijo</t>
  </si>
  <si>
    <t>Variación de Existencias</t>
  </si>
  <si>
    <t>Exportación de bienes y servicios</t>
  </si>
  <si>
    <t>Importación de bienes y servicios</t>
  </si>
  <si>
    <t>Importación de bienes</t>
  </si>
  <si>
    <t>Importación de bienes de Consumo</t>
  </si>
  <si>
    <t>Importación de bienes de Capital</t>
  </si>
  <si>
    <t>Importación de bienes Intermedios</t>
  </si>
  <si>
    <t>PRODUCTO INTERIOR BRUTO pm (pr. corr.)</t>
  </si>
  <si>
    <t>Stock de Capital</t>
  </si>
  <si>
    <t>Deflactor PIBpm</t>
  </si>
  <si>
    <t>Deflactor del Gasto en consumo Final (Hogares + ISFSH)</t>
  </si>
  <si>
    <t>Deflactor del Gasto en Consumo Final de las AA.PP.</t>
  </si>
  <si>
    <t>Deflactor de la FBCF</t>
  </si>
  <si>
    <t>Deflactor de las exportaciones de bienes y servicios</t>
  </si>
  <si>
    <t>Deflactor de las importaciones de bienes y servicios</t>
  </si>
  <si>
    <t>Precios exteriores</t>
  </si>
  <si>
    <t>PIB clientes Resto del Mundo</t>
  </si>
  <si>
    <t xml:space="preserve">Población </t>
  </si>
  <si>
    <t>Población activa</t>
  </si>
  <si>
    <t>Pobl. De 16 años o más</t>
  </si>
  <si>
    <t>Vacantes</t>
  </si>
  <si>
    <t>Ocupados</t>
  </si>
  <si>
    <t>Ocupados; puestos de trabajo equivalente a tiempo completo</t>
  </si>
  <si>
    <t>Ratio Puestos de trabajo equivalente a tiempo completo / Ocupados</t>
  </si>
  <si>
    <t>Asalariados</t>
  </si>
  <si>
    <t>Asalariados; puestos de trabajo equivalente a tiempo completo</t>
  </si>
  <si>
    <t>Ocupados servicios NO de mercado</t>
  </si>
  <si>
    <t>Ocupados servicios NO de mercado; puestos de trabajo equivalente a tiempo completo</t>
  </si>
  <si>
    <t>Tasa de paro</t>
  </si>
  <si>
    <t>Horas trabajadas</t>
  </si>
  <si>
    <t>Remuneración de asalariados total (p corrientes)</t>
  </si>
  <si>
    <t>Impuestos netos sobre los productos (P 95)</t>
  </si>
  <si>
    <t>PIB privado a precios básicos</t>
  </si>
  <si>
    <t>Deflactor del PIB a precios básicos (2000=1,0000)</t>
  </si>
  <si>
    <t>Energía</t>
  </si>
  <si>
    <t>Indice del Precio de la  energía</t>
  </si>
  <si>
    <t>Oferta monetaria España (M1)</t>
  </si>
  <si>
    <t>Oferta monetaria España (M3)</t>
  </si>
  <si>
    <t>Tipo de interés español a 3 meses</t>
  </si>
  <si>
    <t>Tipo de interés EEUU a 3 meses</t>
  </si>
  <si>
    <t xml:space="preserve">Tipo de cambio nominal </t>
  </si>
  <si>
    <t>Deuda AAPP</t>
  </si>
  <si>
    <t>Activos financieros netos economia nacional</t>
  </si>
  <si>
    <t>TOTAL RECURSOS DE LAS AA.PP.</t>
  </si>
  <si>
    <t>Producción de mercado (P.11)</t>
  </si>
  <si>
    <t>Pagos por otra producción no de mercado (P.131)</t>
  </si>
  <si>
    <t>Impuestos sobre la producción y las importaciones (D.2)</t>
  </si>
  <si>
    <t>Rentas de la propiedad (D.4)</t>
  </si>
  <si>
    <t>Impuestos corrientes sobre la renta, el patrimonio, etc. (D.5)</t>
  </si>
  <si>
    <t>Cotizaciones sociales (D.61)</t>
  </si>
  <si>
    <t>Otras transferencias corrientes (D.7)</t>
  </si>
  <si>
    <t>Transferencias de capital (D.9)</t>
  </si>
  <si>
    <t>TOTAL EMPLEOS DE LAS AA.PP.</t>
  </si>
  <si>
    <t>Consumos intermedios (P.2)</t>
  </si>
  <si>
    <t>Formación bruta de capital (P.5)</t>
  </si>
  <si>
    <t>Remuneración de los asalariados (D.1)</t>
  </si>
  <si>
    <t>Otros impuestos sobre la producción (D.29)</t>
  </si>
  <si>
    <t>Subvenciones (D.3)</t>
  </si>
  <si>
    <t>Prestaciones sociales distintas de las transferencias en especie (D.62)</t>
  </si>
  <si>
    <t>Transferencias sociales en especie relacionadas con el gasto en productos suministrados a los hogares  por productores de mercado (D.63p)</t>
  </si>
  <si>
    <t>Transferencias  de capital (D.9)</t>
  </si>
  <si>
    <t>Adquisiciones menos cesiones de activos no financieros no producidos (K.2)</t>
  </si>
  <si>
    <t>CAPACIDAD (+) / NECESIDAD (-) DE FINANCIACIÓN</t>
  </si>
  <si>
    <t>Stock de capital publico</t>
  </si>
  <si>
    <t>mill. € cons.</t>
  </si>
  <si>
    <t>mill. € corr.</t>
  </si>
  <si>
    <t>Miles personas</t>
  </si>
  <si>
    <t>%</t>
  </si>
  <si>
    <t>miles de horas</t>
  </si>
  <si>
    <t>Porcentaje %</t>
  </si>
  <si>
    <t>€ por $</t>
  </si>
  <si>
    <t>$ por €/ecu</t>
  </si>
  <si>
    <t>Mill. € corr</t>
  </si>
  <si>
    <t>Mill. €</t>
  </si>
  <si>
    <t>Año</t>
  </si>
  <si>
    <t>Tr</t>
  </si>
  <si>
    <t>PIBpm</t>
  </si>
  <si>
    <t>VABpb SNDV</t>
  </si>
  <si>
    <t>PIBpr</t>
  </si>
  <si>
    <t>c</t>
  </si>
  <si>
    <t>cp</t>
  </si>
  <si>
    <t>fbc</t>
  </si>
  <si>
    <t>fbcf</t>
  </si>
  <si>
    <t>ve</t>
  </si>
  <si>
    <t>exp</t>
  </si>
  <si>
    <t>imp</t>
  </si>
  <si>
    <t>PIBpmcorr</t>
  </si>
  <si>
    <t>k</t>
  </si>
  <si>
    <t>ppm</t>
  </si>
  <si>
    <t>pc</t>
  </si>
  <si>
    <t>pcp</t>
  </si>
  <si>
    <t>px</t>
  </si>
  <si>
    <t>pm</t>
  </si>
  <si>
    <t>PFM</t>
  </si>
  <si>
    <t>yw</t>
  </si>
  <si>
    <t>n</t>
  </si>
  <si>
    <t>pa</t>
  </si>
  <si>
    <t>n&gt;16</t>
  </si>
  <si>
    <t>v</t>
  </si>
  <si>
    <t>ld</t>
  </si>
  <si>
    <t>ptetc</t>
  </si>
  <si>
    <t>ptetc/ld</t>
  </si>
  <si>
    <t>asa</t>
  </si>
  <si>
    <t>asatc</t>
  </si>
  <si>
    <t>ldg</t>
  </si>
  <si>
    <t>ldgbis</t>
  </si>
  <si>
    <t>1 - n</t>
  </si>
  <si>
    <t>ht</t>
  </si>
  <si>
    <t>w</t>
  </si>
  <si>
    <t>tp</t>
  </si>
  <si>
    <t>PIBpb</t>
  </si>
  <si>
    <t>p</t>
  </si>
  <si>
    <t>e</t>
  </si>
  <si>
    <t>pe</t>
  </si>
  <si>
    <t>m1</t>
  </si>
  <si>
    <t>m3</t>
  </si>
  <si>
    <t>re</t>
  </si>
  <si>
    <t>reu</t>
  </si>
  <si>
    <t>er</t>
  </si>
  <si>
    <t>tc</t>
  </si>
  <si>
    <t>b</t>
  </si>
  <si>
    <t>TR</t>
  </si>
  <si>
    <t>P11R</t>
  </si>
  <si>
    <t>P131R</t>
  </si>
  <si>
    <t>D2R</t>
  </si>
  <si>
    <t>D4R</t>
  </si>
  <si>
    <t>D5R</t>
  </si>
  <si>
    <t>D61R</t>
  </si>
  <si>
    <t>D7R</t>
  </si>
  <si>
    <t>D9R</t>
  </si>
  <si>
    <t>TE</t>
  </si>
  <si>
    <t>P2E</t>
  </si>
  <si>
    <t>P5E</t>
  </si>
  <si>
    <t>D1E</t>
  </si>
  <si>
    <t>D29E</t>
  </si>
  <si>
    <t>D3E</t>
  </si>
  <si>
    <t>D4E</t>
  </si>
  <si>
    <t>D62E</t>
  </si>
  <si>
    <t>D63PE</t>
  </si>
  <si>
    <t>D7E</t>
  </si>
  <si>
    <t>D9E</t>
  </si>
  <si>
    <t>K2E</t>
  </si>
  <si>
    <t>B9</t>
  </si>
  <si>
    <t>PDes</t>
  </si>
  <si>
    <t>kpublico</t>
  </si>
  <si>
    <t>realizada por José Ramón García</t>
  </si>
  <si>
    <t>D.G. de Presupuestos</t>
  </si>
  <si>
    <t>Universidad de Valencia</t>
  </si>
  <si>
    <t>RELACION DE VARIABLES:</t>
  </si>
  <si>
    <t>Unidades</t>
  </si>
  <si>
    <t>Código</t>
  </si>
  <si>
    <t>IR A</t>
  </si>
  <si>
    <t>BDREMS!C1</t>
  </si>
  <si>
    <t>BDREMS!D1</t>
  </si>
  <si>
    <t>BDREMS!E1</t>
  </si>
  <si>
    <t>BDREMS!F1</t>
  </si>
  <si>
    <t>BDREMS!G1</t>
  </si>
  <si>
    <t>BDREMS!H1</t>
  </si>
  <si>
    <t>BDREMS!I1</t>
  </si>
  <si>
    <t>BDREMS!J1</t>
  </si>
  <si>
    <t>BDREMS!K1</t>
  </si>
  <si>
    <t>BDREMS!L1</t>
  </si>
  <si>
    <t>BDREMS!M1</t>
  </si>
  <si>
    <t>BDREMS!N1</t>
  </si>
  <si>
    <t>BDREMS!O1</t>
  </si>
  <si>
    <t>BDREMS!P1</t>
  </si>
  <si>
    <t>BDREMS!Q1</t>
  </si>
  <si>
    <t>BDREMS!R1</t>
  </si>
  <si>
    <t>BDREMS!S1</t>
  </si>
  <si>
    <t>BDREMS!T1</t>
  </si>
  <si>
    <t>BDREMS!U1</t>
  </si>
  <si>
    <t>BDREMS!V1</t>
  </si>
  <si>
    <t>BDREMS!W1</t>
  </si>
  <si>
    <t>BDREMS!X1</t>
  </si>
  <si>
    <t>BDREMS!Y1</t>
  </si>
  <si>
    <t>BDREMS!Z1</t>
  </si>
  <si>
    <t>BDREMS!AA1</t>
  </si>
  <si>
    <t>BDREMS!AB1</t>
  </si>
  <si>
    <t>BDREMS!AC1</t>
  </si>
  <si>
    <t>BDREMS!AD1</t>
  </si>
  <si>
    <t>BDREMS!AE1</t>
  </si>
  <si>
    <t>BDREMS!AF1</t>
  </si>
  <si>
    <t>BDREMS!AG1</t>
  </si>
  <si>
    <t>BDREMS!AH1</t>
  </si>
  <si>
    <t>BDREMS!AI1</t>
  </si>
  <si>
    <t>BDREMS!AJ1</t>
  </si>
  <si>
    <t>BDREMS!AK1</t>
  </si>
  <si>
    <t>BDREMS!AL1</t>
  </si>
  <si>
    <t>BDREMS!AM1</t>
  </si>
  <si>
    <t>BDREMS!AN1</t>
  </si>
  <si>
    <t>BDREMS!AO1</t>
  </si>
  <si>
    <t>BDREMS!AP1</t>
  </si>
  <si>
    <t>BDREMS!AQ1</t>
  </si>
  <si>
    <t>BDREMS!AR1</t>
  </si>
  <si>
    <t>BDREMS!AS1</t>
  </si>
  <si>
    <t>BDREMS!AT1</t>
  </si>
  <si>
    <t>BDREMS!AU1</t>
  </si>
  <si>
    <t>BDREMS!AV1</t>
  </si>
  <si>
    <t>BDREMS!AW1</t>
  </si>
  <si>
    <t>BDREMS!AX1</t>
  </si>
  <si>
    <t>BDREMS!AY1</t>
  </si>
  <si>
    <t>BDREMS!AZ1</t>
  </si>
  <si>
    <t>BDREMS!BA1</t>
  </si>
  <si>
    <t>BDREMS!BB1</t>
  </si>
  <si>
    <t>BDREMS!BC1</t>
  </si>
  <si>
    <t>BDREMS!BD1</t>
  </si>
  <si>
    <t>BDREMS!BE1</t>
  </si>
  <si>
    <t>BDREMS!BF1</t>
  </si>
  <si>
    <t>BDREMS!BG1</t>
  </si>
  <si>
    <t>BDREMS!BH1</t>
  </si>
  <si>
    <t>BDREMS!BI1</t>
  </si>
  <si>
    <t>BDREMS!BJ1</t>
  </si>
  <si>
    <t>BDREMS!BK1</t>
  </si>
  <si>
    <t>BDREMS!BL1</t>
  </si>
  <si>
    <t>BDREMS!BM1</t>
  </si>
  <si>
    <t>BDREMS!BN1</t>
  </si>
  <si>
    <t>BDREMS!BO1</t>
  </si>
  <si>
    <t>BDREMS!BP1</t>
  </si>
  <si>
    <t>BDREMS!BQ1</t>
  </si>
  <si>
    <t>BDREMS!BR1</t>
  </si>
  <si>
    <t>BDREMS!BS1</t>
  </si>
  <si>
    <t>Prestaciones por desempleo</t>
  </si>
  <si>
    <t>2008=1</t>
  </si>
  <si>
    <t>2010=1</t>
  </si>
  <si>
    <t>BDREMS!BT1</t>
  </si>
  <si>
    <t>BDREMS!BU1</t>
  </si>
  <si>
    <t>BDREMS!BV1</t>
  </si>
  <si>
    <t>BDREMS!BW1</t>
  </si>
  <si>
    <t>BDREMS!BX1</t>
  </si>
  <si>
    <t>BDREMS!BY1</t>
  </si>
  <si>
    <t>BASE DE DATOS PARA EL MODELO REMS (BDREMS)</t>
  </si>
  <si>
    <t>Impuestos netos sobre los productos (P08)</t>
  </si>
  <si>
    <t>Deflactor del PIB a precios básicos (2008=1)</t>
  </si>
  <si>
    <t>Prestaciones por desesmpleo</t>
  </si>
  <si>
    <t xml:space="preserve"> personas</t>
  </si>
  <si>
    <t>-</t>
  </si>
  <si>
    <t>Actualización hasta el primer trimestre del 2015</t>
  </si>
  <si>
    <r>
      <t>Fecha actualización</t>
    </r>
    <r>
      <rPr>
        <sz val="11"/>
        <color theme="1"/>
        <rFont val="Calibri"/>
        <family val="2"/>
        <scheme val="minor"/>
      </rPr>
      <t>: Octubre 2015</t>
    </r>
  </si>
  <si>
    <t>Conjunto de variables utilizadas como base estadística para el modelo REM Spain (A Rational Expectation Model for Simulation and Policy Evaluation of the Spanish Economy). Abarca el periodo 1980-2015 (b.2010) y su periodicidad es trimestral ; con carácter general, son series corregidas de estacionalidad y de efecto calendario. El origen de los datos es, siempre que es posible, las estadísticas oficiales.</t>
  </si>
  <si>
    <t>e-mail: jose.r.garcia@uv.es</t>
  </si>
  <si>
    <t>Base de Datos del modelo REMS                                        Versión JULIO 2015</t>
  </si>
  <si>
    <t>Tasa de crecimiento logarítmica trimestral (en tantos por 1)</t>
  </si>
  <si>
    <t>Variación de la tasa de crecimiento del PIB</t>
  </si>
  <si>
    <t>Previsión de la tasa de crecimiento del PIB (modelo 1)</t>
  </si>
  <si>
    <t>Previsión puntual</t>
  </si>
  <si>
    <t>Banda de confianza +</t>
  </si>
  <si>
    <t>Banda de confianza -</t>
  </si>
  <si>
    <t>Previsión de la variación de la tasa de crecimiento del PIB (modelo 2)</t>
  </si>
  <si>
    <t>Error Cuadrático Medio</t>
  </si>
  <si>
    <t>Volumen encadenado del PIB</t>
  </si>
  <si>
    <t>Previsión de la tasa de crecimiento del PIB (modelo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</si>
</sst>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0"/>
    <numFmt numFmtId="165" formatCode="#,##0.0"/>
    <numFmt numFmtId="166" formatCode="#,##0.000"/>
  </numFmts>
  <fonts count="23" x14ac:knownFonts="1">
    <font>
      <sz val="11"/>
      <color theme="1"/>
      <name val="Calibri"/>
      <family val="2"/>
      <scheme val="minor"/>
    </font>
    <font>
      <b/>
      <sz val="10"/>
      <color indexed="1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8"/>
      <name val="Calibri"/>
      <family val="2"/>
    </font>
    <font>
      <b/>
      <sz val="10"/>
      <name val="Arial"/>
      <family val="2"/>
    </font>
    <font>
      <sz val="18"/>
      <color indexed="10"/>
      <name val="Arial"/>
      <family val="2"/>
    </font>
    <font>
      <sz val="12"/>
      <name val="Arial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i/>
      <sz val="10"/>
      <color indexed="57"/>
      <name val="Arial"/>
      <family val="2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sz val="12"/>
      <name val="Times New Roman"/>
      <family val="1"/>
    </font>
    <font>
      <b/>
      <sz val="12"/>
      <color rgb="FF002060"/>
      <name val="Arial"/>
      <family val="2"/>
    </font>
    <font>
      <b/>
      <sz val="12"/>
      <color theme="4" tint="-0.499984740745262"/>
      <name val="Arial"/>
      <family val="2"/>
    </font>
    <font>
      <sz val="12"/>
      <color theme="1"/>
      <name val="Times New Roman"/>
      <family val="1"/>
    </font>
    <font>
      <b/>
      <sz val="10"/>
      <color rgb="FF002060"/>
      <name val="Arial"/>
      <family val="2"/>
    </font>
    <font>
      <b/>
      <sz val="11"/>
      <color rgb="FF002060"/>
      <name val="Calibri"/>
      <family val="2"/>
      <scheme val="minor"/>
    </font>
    <font>
      <b/>
      <sz val="8"/>
      <color rgb="FF002060"/>
      <name val="Arial"/>
      <family val="2"/>
    </font>
    <font>
      <b/>
      <sz val="12"/>
      <color indexed="1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103">
    <xf numFmtId="0" fontId="0" fillId="0" borderId="0" xfId="0"/>
    <xf numFmtId="3" fontId="3" fillId="0" borderId="0" xfId="0" applyNumberFormat="1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3" fontId="3" fillId="0" borderId="2" xfId="0" applyNumberFormat="1" applyFont="1" applyFill="1" applyBorder="1" applyAlignment="1">
      <alignment horizontal="center"/>
    </xf>
    <xf numFmtId="0" fontId="0" fillId="0" borderId="0" xfId="0" applyFill="1"/>
    <xf numFmtId="164" fontId="0" fillId="0" borderId="0" xfId="0" applyNumberFormat="1"/>
    <xf numFmtId="0" fontId="0" fillId="0" borderId="0" xfId="0" applyBorder="1"/>
    <xf numFmtId="0" fontId="7" fillId="0" borderId="0" xfId="2" applyFont="1"/>
    <xf numFmtId="0" fontId="5" fillId="0" borderId="0" xfId="2"/>
    <xf numFmtId="0" fontId="8" fillId="0" borderId="0" xfId="2" applyFont="1" applyAlignment="1">
      <alignment horizontal="center"/>
    </xf>
    <xf numFmtId="0" fontId="9" fillId="0" borderId="0" xfId="2" applyFont="1" applyAlignment="1">
      <alignment wrapText="1"/>
    </xf>
    <xf numFmtId="3" fontId="7" fillId="0" borderId="0" xfId="2" applyNumberFormat="1" applyFont="1" applyFill="1" applyBorder="1" applyAlignment="1">
      <alignment horizontal="center"/>
    </xf>
    <xf numFmtId="0" fontId="10" fillId="0" borderId="0" xfId="2" applyFont="1"/>
    <xf numFmtId="0" fontId="10" fillId="0" borderId="0" xfId="2" applyFont="1" applyAlignment="1">
      <alignment wrapText="1"/>
    </xf>
    <xf numFmtId="0" fontId="11" fillId="0" borderId="0" xfId="1" applyAlignment="1" applyProtection="1"/>
    <xf numFmtId="3" fontId="5" fillId="0" borderId="0" xfId="2" applyNumberFormat="1" applyAlignment="1">
      <alignment horizontal="center"/>
    </xf>
    <xf numFmtId="3" fontId="5" fillId="0" borderId="0" xfId="2" applyNumberFormat="1"/>
    <xf numFmtId="0" fontId="12" fillId="0" borderId="0" xfId="2" applyFont="1"/>
    <xf numFmtId="3" fontId="2" fillId="0" borderId="0" xfId="0" applyNumberFormat="1" applyFont="1" applyFill="1" applyBorder="1" applyAlignment="1">
      <alignment vertical="top"/>
    </xf>
    <xf numFmtId="164" fontId="2" fillId="0" borderId="0" xfId="0" applyNumberFormat="1" applyFont="1" applyFill="1" applyBorder="1" applyAlignment="1">
      <alignment vertical="top"/>
    </xf>
    <xf numFmtId="164" fontId="5" fillId="0" borderId="0" xfId="0" applyNumberFormat="1" applyFont="1" applyFill="1" applyBorder="1" applyAlignment="1">
      <alignment horizontal="center"/>
    </xf>
    <xf numFmtId="3" fontId="5" fillId="0" borderId="0" xfId="0" applyNumberFormat="1" applyFont="1" applyFill="1" applyAlignment="1">
      <alignment horizontal="center"/>
    </xf>
    <xf numFmtId="0" fontId="0" fillId="0" borderId="0" xfId="0" applyFill="1" applyBorder="1" applyAlignment="1">
      <alignment horizontal="center"/>
    </xf>
    <xf numFmtId="0" fontId="7" fillId="0" borderId="4" xfId="2" applyFont="1" applyBorder="1" applyAlignment="1">
      <alignment horizontal="center"/>
    </xf>
    <xf numFmtId="0" fontId="11" fillId="0" borderId="0" xfId="1" applyBorder="1" applyAlignment="1" applyProtection="1"/>
    <xf numFmtId="3" fontId="3" fillId="0" borderId="1" xfId="0" applyNumberFormat="1" applyFont="1" applyFill="1" applyBorder="1" applyAlignment="1">
      <alignment wrapText="1"/>
    </xf>
    <xf numFmtId="3" fontId="3" fillId="0" borderId="0" xfId="0" applyNumberFormat="1" applyFont="1" applyFill="1" applyBorder="1" applyAlignment="1">
      <alignment wrapText="1"/>
    </xf>
    <xf numFmtId="3" fontId="3" fillId="0" borderId="0" xfId="0" applyNumberFormat="1" applyFont="1" applyFill="1" applyBorder="1" applyAlignment="1">
      <alignment horizontal="center" wrapText="1"/>
    </xf>
    <xf numFmtId="164" fontId="3" fillId="0" borderId="0" xfId="0" applyNumberFormat="1" applyFont="1" applyFill="1" applyBorder="1" applyAlignment="1">
      <alignment wrapText="1"/>
    </xf>
    <xf numFmtId="3" fontId="14" fillId="0" borderId="1" xfId="0" applyNumberFormat="1" applyFont="1" applyFill="1" applyBorder="1" applyAlignment="1">
      <alignment horizontal="center"/>
    </xf>
    <xf numFmtId="3" fontId="14" fillId="0" borderId="0" xfId="0" applyNumberFormat="1" applyFont="1" applyFill="1" applyBorder="1" applyAlignment="1">
      <alignment horizontal="center"/>
    </xf>
    <xf numFmtId="3" fontId="14" fillId="0" borderId="0" xfId="0" applyNumberFormat="1" applyFont="1" applyFill="1" applyBorder="1" applyAlignment="1"/>
    <xf numFmtId="3" fontId="7" fillId="0" borderId="0" xfId="0" applyNumberFormat="1" applyFont="1" applyFill="1" applyBorder="1" applyAlignment="1">
      <alignment horizontal="center"/>
    </xf>
    <xf numFmtId="164" fontId="14" fillId="0" borderId="0" xfId="0" applyNumberFormat="1" applyFont="1" applyFill="1" applyBorder="1" applyAlignment="1">
      <alignment horizontal="center"/>
    </xf>
    <xf numFmtId="3" fontId="7" fillId="0" borderId="0" xfId="0" applyNumberFormat="1" applyFont="1" applyFill="1"/>
    <xf numFmtId="3" fontId="7" fillId="0" borderId="3" xfId="0" applyNumberFormat="1" applyFont="1" applyFill="1" applyBorder="1" applyAlignment="1">
      <alignment horizontal="center"/>
    </xf>
    <xf numFmtId="3" fontId="7" fillId="0" borderId="2" xfId="0" applyNumberFormat="1" applyFont="1" applyFill="1" applyBorder="1" applyAlignment="1">
      <alignment horizontal="center"/>
    </xf>
    <xf numFmtId="3" fontId="7" fillId="0" borderId="2" xfId="0" applyNumberFormat="1" applyFont="1" applyFill="1" applyBorder="1" applyAlignment="1"/>
    <xf numFmtId="3" fontId="14" fillId="0" borderId="2" xfId="0" applyNumberFormat="1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164" fontId="7" fillId="0" borderId="2" xfId="0" applyNumberFormat="1" applyFont="1" applyFill="1" applyBorder="1" applyAlignment="1">
      <alignment horizontal="center"/>
    </xf>
    <xf numFmtId="1" fontId="15" fillId="0" borderId="0" xfId="0" applyNumberFormat="1" applyFont="1" applyFill="1" applyBorder="1" applyAlignment="1">
      <alignment horizontal="center"/>
    </xf>
    <xf numFmtId="3" fontId="15" fillId="0" borderId="0" xfId="0" applyNumberFormat="1" applyFont="1" applyFill="1" applyBorder="1" applyAlignment="1">
      <alignment horizontal="center"/>
    </xf>
    <xf numFmtId="3" fontId="16" fillId="0" borderId="0" xfId="0" applyNumberFormat="1" applyFont="1"/>
    <xf numFmtId="164" fontId="16" fillId="0" borderId="0" xfId="0" applyNumberFormat="1" applyFont="1"/>
    <xf numFmtId="4" fontId="16" fillId="0" borderId="0" xfId="0" applyNumberFormat="1" applyFont="1" applyFill="1" applyBorder="1"/>
    <xf numFmtId="3" fontId="17" fillId="0" borderId="0" xfId="0" applyNumberFormat="1" applyFont="1" applyFill="1" applyBorder="1" applyAlignment="1">
      <alignment horizontal="center"/>
    </xf>
    <xf numFmtId="165" fontId="16" fillId="0" borderId="0" xfId="0" applyNumberFormat="1" applyFont="1" applyFill="1" applyBorder="1"/>
    <xf numFmtId="166" fontId="16" fillId="0" borderId="0" xfId="0" applyNumberFormat="1" applyFont="1" applyFill="1" applyBorder="1" applyAlignment="1"/>
    <xf numFmtId="4" fontId="16" fillId="0" borderId="0" xfId="0" applyNumberFormat="1" applyFont="1"/>
    <xf numFmtId="3" fontId="17" fillId="0" borderId="0" xfId="0" applyNumberFormat="1" applyFont="1"/>
    <xf numFmtId="166" fontId="16" fillId="0" borderId="0" xfId="0" applyNumberFormat="1" applyFont="1" applyBorder="1"/>
    <xf numFmtId="165" fontId="16" fillId="0" borderId="0" xfId="0" applyNumberFormat="1" applyFont="1" applyBorder="1"/>
    <xf numFmtId="4" fontId="16" fillId="0" borderId="0" xfId="0" applyNumberFormat="1" applyFont="1" applyBorder="1"/>
    <xf numFmtId="164" fontId="16" fillId="0" borderId="0" xfId="0" applyNumberFormat="1" applyFont="1" applyBorder="1"/>
    <xf numFmtId="2" fontId="16" fillId="0" borderId="0" xfId="0" applyNumberFormat="1" applyFont="1" applyBorder="1"/>
    <xf numFmtId="2" fontId="16" fillId="0" borderId="0" xfId="0" applyNumberFormat="1" applyFont="1"/>
    <xf numFmtId="3" fontId="17" fillId="0" borderId="0" xfId="0" applyNumberFormat="1" applyFont="1" applyBorder="1" applyAlignment="1">
      <alignment horizontal="center"/>
    </xf>
    <xf numFmtId="3" fontId="17" fillId="0" borderId="0" xfId="0" applyNumberFormat="1" applyFont="1" applyFill="1"/>
    <xf numFmtId="2" fontId="16" fillId="0" borderId="0" xfId="0" applyNumberFormat="1" applyFont="1" applyFill="1"/>
    <xf numFmtId="1" fontId="15" fillId="0" borderId="0" xfId="0" applyNumberFormat="1" applyFont="1" applyBorder="1" applyAlignment="1">
      <alignment horizontal="center"/>
    </xf>
    <xf numFmtId="3" fontId="15" fillId="0" borderId="0" xfId="0" applyNumberFormat="1" applyFont="1" applyBorder="1" applyAlignment="1">
      <alignment horizontal="center"/>
    </xf>
    <xf numFmtId="166" fontId="16" fillId="0" borderId="0" xfId="0" applyNumberFormat="1" applyFont="1" applyFill="1" applyBorder="1"/>
    <xf numFmtId="164" fontId="16" fillId="0" borderId="0" xfId="0" applyNumberFormat="1" applyFont="1" applyFill="1" applyBorder="1"/>
    <xf numFmtId="3" fontId="16" fillId="0" borderId="0" xfId="0" applyNumberFormat="1" applyFont="1" applyFill="1"/>
    <xf numFmtId="0" fontId="18" fillId="0" borderId="0" xfId="0" applyFont="1" applyBorder="1" applyAlignment="1">
      <alignment horizontal="center"/>
    </xf>
    <xf numFmtId="3" fontId="17" fillId="0" borderId="0" xfId="0" applyNumberFormat="1" applyFont="1" applyFill="1" applyBorder="1"/>
    <xf numFmtId="0" fontId="18" fillId="0" borderId="0" xfId="0" applyFont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9" fillId="2" borderId="1" xfId="0" applyFont="1" applyFill="1" applyBorder="1"/>
    <xf numFmtId="0" fontId="20" fillId="2" borderId="0" xfId="0" applyFont="1" applyFill="1"/>
    <xf numFmtId="0" fontId="20" fillId="0" borderId="0" xfId="0" applyFont="1"/>
    <xf numFmtId="0" fontId="21" fillId="0" borderId="0" xfId="0" applyFont="1" applyFill="1" applyBorder="1" applyAlignment="1">
      <alignment horizontal="right"/>
    </xf>
    <xf numFmtId="0" fontId="20" fillId="0" borderId="0" xfId="0" applyFont="1" applyFill="1" applyBorder="1"/>
    <xf numFmtId="164" fontId="20" fillId="0" borderId="0" xfId="0" applyNumberFormat="1" applyFont="1"/>
    <xf numFmtId="2" fontId="20" fillId="0" borderId="0" xfId="0" applyNumberFormat="1" applyFont="1"/>
    <xf numFmtId="0" fontId="20" fillId="2" borderId="1" xfId="0" applyFont="1" applyFill="1" applyBorder="1"/>
    <xf numFmtId="0" fontId="4" fillId="0" borderId="0" xfId="0" applyFont="1" applyFill="1" applyBorder="1" applyAlignment="1">
      <alignment horizontal="right"/>
    </xf>
    <xf numFmtId="0" fontId="0" fillId="0" borderId="0" xfId="0" applyFill="1" applyBorder="1"/>
    <xf numFmtId="2" fontId="0" fillId="0" borderId="0" xfId="0" applyNumberFormat="1"/>
    <xf numFmtId="3" fontId="22" fillId="0" borderId="0" xfId="0" applyNumberFormat="1" applyFont="1"/>
    <xf numFmtId="3" fontId="22" fillId="0" borderId="0" xfId="0" applyNumberFormat="1" applyFont="1" applyFill="1"/>
    <xf numFmtId="3" fontId="22" fillId="4" borderId="0" xfId="0" applyNumberFormat="1" applyFont="1" applyFill="1"/>
    <xf numFmtId="0" fontId="0" fillId="0" borderId="1" xfId="0" applyBorder="1"/>
    <xf numFmtId="164" fontId="17" fillId="0" borderId="0" xfId="0" applyNumberFormat="1" applyFont="1" applyFill="1" applyBorder="1"/>
    <xf numFmtId="3" fontId="1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3" fontId="0" fillId="0" borderId="0" xfId="0" applyNumberFormat="1"/>
    <xf numFmtId="0" fontId="0" fillId="5" borderId="0" xfId="0" applyFill="1"/>
    <xf numFmtId="0" fontId="0" fillId="6" borderId="0" xfId="0" applyFill="1" applyAlignment="1">
      <alignment wrapText="1"/>
    </xf>
    <xf numFmtId="0" fontId="0" fillId="7" borderId="0" xfId="0" applyFill="1"/>
    <xf numFmtId="0" fontId="0" fillId="7" borderId="0" xfId="0" applyFill="1" applyAlignment="1">
      <alignment wrapText="1"/>
    </xf>
    <xf numFmtId="0" fontId="0" fillId="7" borderId="0" xfId="0" applyFill="1" applyAlignment="1">
      <alignment horizontal="center" wrapText="1"/>
    </xf>
    <xf numFmtId="11" fontId="0" fillId="0" borderId="0" xfId="0" applyNumberFormat="1"/>
    <xf numFmtId="0" fontId="0" fillId="5" borderId="0" xfId="0" applyFill="1" applyAlignment="1">
      <alignment horizontal="center"/>
    </xf>
    <xf numFmtId="0" fontId="0" fillId="8" borderId="0" xfId="0" applyFill="1"/>
    <xf numFmtId="0" fontId="0" fillId="9" borderId="0" xfId="0" applyFill="1"/>
    <xf numFmtId="0" fontId="0" fillId="6" borderId="0" xfId="0" applyFill="1" applyAlignment="1">
      <alignment horizontal="center" wrapText="1"/>
    </xf>
    <xf numFmtId="0" fontId="0" fillId="10" borderId="0" xfId="0" applyFill="1"/>
    <xf numFmtId="11" fontId="0" fillId="10" borderId="0" xfId="0" applyNumberFormat="1" applyFill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Tasa</a:t>
            </a:r>
            <a:r>
              <a:rPr lang="es-ES" baseline="0"/>
              <a:t> de crecimiento trimestral del PIB en tantos por uno</a:t>
            </a:r>
            <a:endParaRPr lang="es-E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datos BDREMS</c:v>
          </c:tx>
          <c:marker>
            <c:symbol val="none"/>
          </c:marker>
          <c:cat>
            <c:numRef>
              <c:f>Hoja2!$A$66:$A$150</c:f>
              <c:numCache>
                <c:formatCode>General</c:formatCode>
                <c:ptCount val="85"/>
                <c:pt idx="0">
                  <c:v>1995</c:v>
                </c:pt>
                <c:pt idx="1">
                  <c:v>1995</c:v>
                </c:pt>
                <c:pt idx="2">
                  <c:v>1995</c:v>
                </c:pt>
                <c:pt idx="3">
                  <c:v>1996</c:v>
                </c:pt>
                <c:pt idx="4">
                  <c:v>1996</c:v>
                </c:pt>
                <c:pt idx="5">
                  <c:v>1996</c:v>
                </c:pt>
                <c:pt idx="6">
                  <c:v>1996</c:v>
                </c:pt>
                <c:pt idx="7">
                  <c:v>1997</c:v>
                </c:pt>
                <c:pt idx="8">
                  <c:v>1997</c:v>
                </c:pt>
                <c:pt idx="9">
                  <c:v>1997</c:v>
                </c:pt>
                <c:pt idx="10">
                  <c:v>1997</c:v>
                </c:pt>
                <c:pt idx="11">
                  <c:v>1998</c:v>
                </c:pt>
                <c:pt idx="12">
                  <c:v>1998</c:v>
                </c:pt>
                <c:pt idx="13">
                  <c:v>1998</c:v>
                </c:pt>
                <c:pt idx="14">
                  <c:v>1998</c:v>
                </c:pt>
                <c:pt idx="15">
                  <c:v>1999</c:v>
                </c:pt>
                <c:pt idx="16">
                  <c:v>1999</c:v>
                </c:pt>
                <c:pt idx="17">
                  <c:v>1999</c:v>
                </c:pt>
                <c:pt idx="18">
                  <c:v>1999</c:v>
                </c:pt>
                <c:pt idx="19">
                  <c:v>2000</c:v>
                </c:pt>
                <c:pt idx="20">
                  <c:v>2000</c:v>
                </c:pt>
                <c:pt idx="21">
                  <c:v>2000</c:v>
                </c:pt>
                <c:pt idx="22">
                  <c:v>2000</c:v>
                </c:pt>
                <c:pt idx="23">
                  <c:v>2001</c:v>
                </c:pt>
                <c:pt idx="24">
                  <c:v>2001</c:v>
                </c:pt>
                <c:pt idx="25">
                  <c:v>2001</c:v>
                </c:pt>
                <c:pt idx="26">
                  <c:v>2001</c:v>
                </c:pt>
                <c:pt idx="27">
                  <c:v>2002</c:v>
                </c:pt>
                <c:pt idx="28">
                  <c:v>2002</c:v>
                </c:pt>
                <c:pt idx="29">
                  <c:v>2002</c:v>
                </c:pt>
                <c:pt idx="30">
                  <c:v>2002</c:v>
                </c:pt>
                <c:pt idx="31">
                  <c:v>2003</c:v>
                </c:pt>
                <c:pt idx="32">
                  <c:v>2003</c:v>
                </c:pt>
                <c:pt idx="33">
                  <c:v>2003</c:v>
                </c:pt>
                <c:pt idx="34">
                  <c:v>2003</c:v>
                </c:pt>
                <c:pt idx="35">
                  <c:v>2004</c:v>
                </c:pt>
                <c:pt idx="36">
                  <c:v>2004</c:v>
                </c:pt>
                <c:pt idx="37">
                  <c:v>2004</c:v>
                </c:pt>
                <c:pt idx="38">
                  <c:v>2004</c:v>
                </c:pt>
                <c:pt idx="39">
                  <c:v>2005</c:v>
                </c:pt>
                <c:pt idx="40">
                  <c:v>2005</c:v>
                </c:pt>
                <c:pt idx="41">
                  <c:v>2005</c:v>
                </c:pt>
                <c:pt idx="42">
                  <c:v>2005</c:v>
                </c:pt>
                <c:pt idx="43">
                  <c:v>2006</c:v>
                </c:pt>
                <c:pt idx="44">
                  <c:v>2006</c:v>
                </c:pt>
                <c:pt idx="45">
                  <c:v>2006</c:v>
                </c:pt>
                <c:pt idx="46">
                  <c:v>2006</c:v>
                </c:pt>
                <c:pt idx="47">
                  <c:v>2007</c:v>
                </c:pt>
                <c:pt idx="48">
                  <c:v>2007</c:v>
                </c:pt>
                <c:pt idx="49">
                  <c:v>2007</c:v>
                </c:pt>
                <c:pt idx="50">
                  <c:v>2007</c:v>
                </c:pt>
                <c:pt idx="51">
                  <c:v>2008</c:v>
                </c:pt>
                <c:pt idx="52">
                  <c:v>2008</c:v>
                </c:pt>
                <c:pt idx="53">
                  <c:v>2008</c:v>
                </c:pt>
                <c:pt idx="54">
                  <c:v>2008</c:v>
                </c:pt>
                <c:pt idx="55">
                  <c:v>2009</c:v>
                </c:pt>
                <c:pt idx="56">
                  <c:v>2009</c:v>
                </c:pt>
                <c:pt idx="57">
                  <c:v>2009</c:v>
                </c:pt>
                <c:pt idx="58">
                  <c:v>2009</c:v>
                </c:pt>
                <c:pt idx="59">
                  <c:v>2010</c:v>
                </c:pt>
                <c:pt idx="60">
                  <c:v>2010</c:v>
                </c:pt>
                <c:pt idx="61">
                  <c:v>2010</c:v>
                </c:pt>
                <c:pt idx="62">
                  <c:v>2010</c:v>
                </c:pt>
                <c:pt idx="63">
                  <c:v>2011</c:v>
                </c:pt>
                <c:pt idx="64">
                  <c:v>2011</c:v>
                </c:pt>
                <c:pt idx="65">
                  <c:v>2011</c:v>
                </c:pt>
                <c:pt idx="66">
                  <c:v>2011</c:v>
                </c:pt>
                <c:pt idx="67">
                  <c:v>2012</c:v>
                </c:pt>
                <c:pt idx="68">
                  <c:v>2012</c:v>
                </c:pt>
                <c:pt idx="69">
                  <c:v>2012</c:v>
                </c:pt>
                <c:pt idx="70">
                  <c:v>2012</c:v>
                </c:pt>
                <c:pt idx="71">
                  <c:v>2013</c:v>
                </c:pt>
                <c:pt idx="72">
                  <c:v>2013</c:v>
                </c:pt>
                <c:pt idx="73">
                  <c:v>2013</c:v>
                </c:pt>
                <c:pt idx="74">
                  <c:v>2013</c:v>
                </c:pt>
                <c:pt idx="75">
                  <c:v>2014</c:v>
                </c:pt>
                <c:pt idx="76">
                  <c:v>2014</c:v>
                </c:pt>
                <c:pt idx="77">
                  <c:v>2014</c:v>
                </c:pt>
                <c:pt idx="78">
                  <c:v>2014</c:v>
                </c:pt>
                <c:pt idx="79">
                  <c:v>2015</c:v>
                </c:pt>
                <c:pt idx="80">
                  <c:v>2015</c:v>
                </c:pt>
                <c:pt idx="81">
                  <c:v>2015</c:v>
                </c:pt>
                <c:pt idx="82">
                  <c:v>2015</c:v>
                </c:pt>
                <c:pt idx="83">
                  <c:v>2016</c:v>
                </c:pt>
                <c:pt idx="84">
                  <c:v>2016</c:v>
                </c:pt>
              </c:numCache>
            </c:numRef>
          </c:cat>
          <c:val>
            <c:numRef>
              <c:f>Hoja2!$D$66:$D$150</c:f>
              <c:numCache>
                <c:formatCode>General</c:formatCode>
                <c:ptCount val="85"/>
                <c:pt idx="0">
                  <c:v>6.8867363225545101E-3</c:v>
                </c:pt>
                <c:pt idx="1">
                  <c:v>4.769059198391247E-3</c:v>
                </c:pt>
                <c:pt idx="2">
                  <c:v>7.0024495141211528E-3</c:v>
                </c:pt>
                <c:pt idx="3">
                  <c:v>6.4384705643865938E-3</c:v>
                </c:pt>
                <c:pt idx="4">
                  <c:v>6.3311980510693871E-3</c:v>
                </c:pt>
                <c:pt idx="5">
                  <c:v>9.6950062402389025E-3</c:v>
                </c:pt>
                <c:pt idx="6">
                  <c:v>3.9843943042779766E-3</c:v>
                </c:pt>
                <c:pt idx="7">
                  <c:v>1.1031748147801468E-2</c:v>
                </c:pt>
                <c:pt idx="8">
                  <c:v>9.6829883359359041E-3</c:v>
                </c:pt>
                <c:pt idx="9">
                  <c:v>9.7640272055035775E-3</c:v>
                </c:pt>
                <c:pt idx="10">
                  <c:v>1.436570299684428E-2</c:v>
                </c:pt>
                <c:pt idx="11">
                  <c:v>9.5580733910418467E-3</c:v>
                </c:pt>
                <c:pt idx="12">
                  <c:v>8.1620976616652817E-3</c:v>
                </c:pt>
                <c:pt idx="13">
                  <c:v>1.1602700282715829E-2</c:v>
                </c:pt>
                <c:pt idx="14">
                  <c:v>1.0446867650342345E-2</c:v>
                </c:pt>
                <c:pt idx="15">
                  <c:v>8.0934665337325431E-3</c:v>
                </c:pt>
                <c:pt idx="16">
                  <c:v>1.4910686015775223E-2</c:v>
                </c:pt>
                <c:pt idx="17">
                  <c:v>1.1928628708029951E-2</c:v>
                </c:pt>
                <c:pt idx="18">
                  <c:v>1.1673675890026528E-2</c:v>
                </c:pt>
                <c:pt idx="19">
                  <c:v>1.5801507131432108E-2</c:v>
                </c:pt>
                <c:pt idx="20">
                  <c:v>1.2272094246496492E-2</c:v>
                </c:pt>
                <c:pt idx="21">
                  <c:v>1.0698985170715174E-2</c:v>
                </c:pt>
                <c:pt idx="22">
                  <c:v>1.1043641429932718E-2</c:v>
                </c:pt>
                <c:pt idx="23">
                  <c:v>9.9092209910051059E-3</c:v>
                </c:pt>
                <c:pt idx="24">
                  <c:v>7.8902309468581715E-3</c:v>
                </c:pt>
                <c:pt idx="25">
                  <c:v>9.9777526460622015E-3</c:v>
                </c:pt>
                <c:pt idx="26">
                  <c:v>6.989579274948845E-3</c:v>
                </c:pt>
                <c:pt idx="27">
                  <c:v>5.7099358453130463E-3</c:v>
                </c:pt>
                <c:pt idx="28">
                  <c:v>7.4764757975262636E-3</c:v>
                </c:pt>
                <c:pt idx="29">
                  <c:v>6.0348185658187052E-3</c:v>
                </c:pt>
                <c:pt idx="30">
                  <c:v>7.4788136103314364E-3</c:v>
                </c:pt>
                <c:pt idx="31">
                  <c:v>9.8405117089809657E-3</c:v>
                </c:pt>
                <c:pt idx="32">
                  <c:v>6.7305762196301511E-3</c:v>
                </c:pt>
                <c:pt idx="33">
                  <c:v>6.8396547249057029E-3</c:v>
                </c:pt>
                <c:pt idx="34">
                  <c:v>1.0257052522189627E-2</c:v>
                </c:pt>
                <c:pt idx="35">
                  <c:v>6.0074307703946511E-3</c:v>
                </c:pt>
                <c:pt idx="36">
                  <c:v>7.7983684504640549E-3</c:v>
                </c:pt>
                <c:pt idx="37">
                  <c:v>9.9500088801691648E-3</c:v>
                </c:pt>
                <c:pt idx="38">
                  <c:v>6.1868524533069263E-3</c:v>
                </c:pt>
                <c:pt idx="39">
                  <c:v>1.0041016182858516E-2</c:v>
                </c:pt>
                <c:pt idx="40">
                  <c:v>1.0137211814205575E-2</c:v>
                </c:pt>
                <c:pt idx="41">
                  <c:v>9.4803710977779641E-3</c:v>
                </c:pt>
                <c:pt idx="42">
                  <c:v>1.0348696222820267E-2</c:v>
                </c:pt>
                <c:pt idx="43">
                  <c:v>1.0797899487884807E-2</c:v>
                </c:pt>
                <c:pt idx="44">
                  <c:v>1.0366549538815262E-2</c:v>
                </c:pt>
                <c:pt idx="45">
                  <c:v>9.8541776893374209E-3</c:v>
                </c:pt>
                <c:pt idx="46">
                  <c:v>9.4296069780418195E-3</c:v>
                </c:pt>
                <c:pt idx="47">
                  <c:v>1.0189426255271928E-2</c:v>
                </c:pt>
                <c:pt idx="48">
                  <c:v>8.081065219763317E-3</c:v>
                </c:pt>
                <c:pt idx="49">
                  <c:v>8.04504341821532E-3</c:v>
                </c:pt>
                <c:pt idx="50">
                  <c:v>8.6047283941124361E-3</c:v>
                </c:pt>
                <c:pt idx="51">
                  <c:v>4.530236535058978E-3</c:v>
                </c:pt>
                <c:pt idx="52">
                  <c:v>5.4267732781032531E-4</c:v>
                </c:pt>
                <c:pt idx="53">
                  <c:v>-7.5529543864332237E-3</c:v>
                </c:pt>
                <c:pt idx="54">
                  <c:v>-1.0169798287129344E-2</c:v>
                </c:pt>
                <c:pt idx="55">
                  <c:v>-1.6103970063238923E-2</c:v>
                </c:pt>
                <c:pt idx="56">
                  <c:v>-9.7342753779666204E-3</c:v>
                </c:pt>
                <c:pt idx="57">
                  <c:v>-3.1012032733856499E-3</c:v>
                </c:pt>
                <c:pt idx="58">
                  <c:v>-6.2808819828183296E-4</c:v>
                </c:pt>
                <c:pt idx="59">
                  <c:v>2.9882515364628302E-3</c:v>
                </c:pt>
                <c:pt idx="60">
                  <c:v>1.8811685082448443E-3</c:v>
                </c:pt>
                <c:pt idx="61">
                  <c:v>4.1057205098967244E-4</c:v>
                </c:pt>
                <c:pt idx="62">
                  <c:v>1.1094202724370981E-5</c:v>
                </c:pt>
                <c:pt idx="63">
                  <c:v>-1.2692352804678996E-3</c:v>
                </c:pt>
                <c:pt idx="64">
                  <c:v>-3.0817236785166883E-3</c:v>
                </c:pt>
                <c:pt idx="65">
                  <c:v>-4.7804050126850663E-3</c:v>
                </c:pt>
                <c:pt idx="66">
                  <c:v>-3.6715262731495946E-3</c:v>
                </c:pt>
                <c:pt idx="67">
                  <c:v>-6.0036096679882888E-3</c:v>
                </c:pt>
                <c:pt idx="68">
                  <c:v>-6.3962959398512877E-3</c:v>
                </c:pt>
                <c:pt idx="69">
                  <c:v>-5.0223945738104353E-3</c:v>
                </c:pt>
                <c:pt idx="70">
                  <c:v>-7.5908081515033759E-3</c:v>
                </c:pt>
                <c:pt idx="71">
                  <c:v>-3.2428530879421032E-3</c:v>
                </c:pt>
                <c:pt idx="72">
                  <c:v>-8.5959835454921653E-4</c:v>
                </c:pt>
                <c:pt idx="73">
                  <c:v>1.2486801841359173E-3</c:v>
                </c:pt>
                <c:pt idx="74">
                  <c:v>2.8576118212284177E-3</c:v>
                </c:pt>
                <c:pt idx="75">
                  <c:v>3.0639052876367161E-3</c:v>
                </c:pt>
                <c:pt idx="76">
                  <c:v>5.2431816661742871E-3</c:v>
                </c:pt>
                <c:pt idx="77">
                  <c:v>5.124894634339518E-3</c:v>
                </c:pt>
                <c:pt idx="78">
                  <c:v>6.6734013171841381E-3</c:v>
                </c:pt>
                <c:pt idx="79">
                  <c:v>9.2394812405463614E-3</c:v>
                </c:pt>
                <c:pt idx="80">
                  <c:v>9.5515815957876189E-3</c:v>
                </c:pt>
                <c:pt idx="81">
                  <c:v>8.1637813910494447E-3</c:v>
                </c:pt>
                <c:pt idx="82">
                  <c:v>7.9168235255239229E-3</c:v>
                </c:pt>
                <c:pt idx="83">
                  <c:v>7.6272461883722317E-3</c:v>
                </c:pt>
                <c:pt idx="84">
                  <c:v>8.1991932795870883E-3</c:v>
                </c:pt>
              </c:numCache>
            </c:numRef>
          </c:val>
          <c:smooth val="0"/>
        </c:ser>
        <c:ser>
          <c:idx val="1"/>
          <c:order val="1"/>
          <c:tx>
            <c:v>datos volumen encadenado</c:v>
          </c:tx>
          <c:marker>
            <c:symbol val="none"/>
          </c:marker>
          <c:cat>
            <c:numRef>
              <c:f>Hoja2!$A$66:$A$150</c:f>
              <c:numCache>
                <c:formatCode>General</c:formatCode>
                <c:ptCount val="85"/>
                <c:pt idx="0">
                  <c:v>1995</c:v>
                </c:pt>
                <c:pt idx="1">
                  <c:v>1995</c:v>
                </c:pt>
                <c:pt idx="2">
                  <c:v>1995</c:v>
                </c:pt>
                <c:pt idx="3">
                  <c:v>1996</c:v>
                </c:pt>
                <c:pt idx="4">
                  <c:v>1996</c:v>
                </c:pt>
                <c:pt idx="5">
                  <c:v>1996</c:v>
                </c:pt>
                <c:pt idx="6">
                  <c:v>1996</c:v>
                </c:pt>
                <c:pt idx="7">
                  <c:v>1997</c:v>
                </c:pt>
                <c:pt idx="8">
                  <c:v>1997</c:v>
                </c:pt>
                <c:pt idx="9">
                  <c:v>1997</c:v>
                </c:pt>
                <c:pt idx="10">
                  <c:v>1997</c:v>
                </c:pt>
                <c:pt idx="11">
                  <c:v>1998</c:v>
                </c:pt>
                <c:pt idx="12">
                  <c:v>1998</c:v>
                </c:pt>
                <c:pt idx="13">
                  <c:v>1998</c:v>
                </c:pt>
                <c:pt idx="14">
                  <c:v>1998</c:v>
                </c:pt>
                <c:pt idx="15">
                  <c:v>1999</c:v>
                </c:pt>
                <c:pt idx="16">
                  <c:v>1999</c:v>
                </c:pt>
                <c:pt idx="17">
                  <c:v>1999</c:v>
                </c:pt>
                <c:pt idx="18">
                  <c:v>1999</c:v>
                </c:pt>
                <c:pt idx="19">
                  <c:v>2000</c:v>
                </c:pt>
                <c:pt idx="20">
                  <c:v>2000</c:v>
                </c:pt>
                <c:pt idx="21">
                  <c:v>2000</c:v>
                </c:pt>
                <c:pt idx="22">
                  <c:v>2000</c:v>
                </c:pt>
                <c:pt idx="23">
                  <c:v>2001</c:v>
                </c:pt>
                <c:pt idx="24">
                  <c:v>2001</c:v>
                </c:pt>
                <c:pt idx="25">
                  <c:v>2001</c:v>
                </c:pt>
                <c:pt idx="26">
                  <c:v>2001</c:v>
                </c:pt>
                <c:pt idx="27">
                  <c:v>2002</c:v>
                </c:pt>
                <c:pt idx="28">
                  <c:v>2002</c:v>
                </c:pt>
                <c:pt idx="29">
                  <c:v>2002</c:v>
                </c:pt>
                <c:pt idx="30">
                  <c:v>2002</c:v>
                </c:pt>
                <c:pt idx="31">
                  <c:v>2003</c:v>
                </c:pt>
                <c:pt idx="32">
                  <c:v>2003</c:v>
                </c:pt>
                <c:pt idx="33">
                  <c:v>2003</c:v>
                </c:pt>
                <c:pt idx="34">
                  <c:v>2003</c:v>
                </c:pt>
                <c:pt idx="35">
                  <c:v>2004</c:v>
                </c:pt>
                <c:pt idx="36">
                  <c:v>2004</c:v>
                </c:pt>
                <c:pt idx="37">
                  <c:v>2004</c:v>
                </c:pt>
                <c:pt idx="38">
                  <c:v>2004</c:v>
                </c:pt>
                <c:pt idx="39">
                  <c:v>2005</c:v>
                </c:pt>
                <c:pt idx="40">
                  <c:v>2005</c:v>
                </c:pt>
                <c:pt idx="41">
                  <c:v>2005</c:v>
                </c:pt>
                <c:pt idx="42">
                  <c:v>2005</c:v>
                </c:pt>
                <c:pt idx="43">
                  <c:v>2006</c:v>
                </c:pt>
                <c:pt idx="44">
                  <c:v>2006</c:v>
                </c:pt>
                <c:pt idx="45">
                  <c:v>2006</c:v>
                </c:pt>
                <c:pt idx="46">
                  <c:v>2006</c:v>
                </c:pt>
                <c:pt idx="47">
                  <c:v>2007</c:v>
                </c:pt>
                <c:pt idx="48">
                  <c:v>2007</c:v>
                </c:pt>
                <c:pt idx="49">
                  <c:v>2007</c:v>
                </c:pt>
                <c:pt idx="50">
                  <c:v>2007</c:v>
                </c:pt>
                <c:pt idx="51">
                  <c:v>2008</c:v>
                </c:pt>
                <c:pt idx="52">
                  <c:v>2008</c:v>
                </c:pt>
                <c:pt idx="53">
                  <c:v>2008</c:v>
                </c:pt>
                <c:pt idx="54">
                  <c:v>2008</c:v>
                </c:pt>
                <c:pt idx="55">
                  <c:v>2009</c:v>
                </c:pt>
                <c:pt idx="56">
                  <c:v>2009</c:v>
                </c:pt>
                <c:pt idx="57">
                  <c:v>2009</c:v>
                </c:pt>
                <c:pt idx="58">
                  <c:v>2009</c:v>
                </c:pt>
                <c:pt idx="59">
                  <c:v>2010</c:v>
                </c:pt>
                <c:pt idx="60">
                  <c:v>2010</c:v>
                </c:pt>
                <c:pt idx="61">
                  <c:v>2010</c:v>
                </c:pt>
                <c:pt idx="62">
                  <c:v>2010</c:v>
                </c:pt>
                <c:pt idx="63">
                  <c:v>2011</c:v>
                </c:pt>
                <c:pt idx="64">
                  <c:v>2011</c:v>
                </c:pt>
                <c:pt idx="65">
                  <c:v>2011</c:v>
                </c:pt>
                <c:pt idx="66">
                  <c:v>2011</c:v>
                </c:pt>
                <c:pt idx="67">
                  <c:v>2012</c:v>
                </c:pt>
                <c:pt idx="68">
                  <c:v>2012</c:v>
                </c:pt>
                <c:pt idx="69">
                  <c:v>2012</c:v>
                </c:pt>
                <c:pt idx="70">
                  <c:v>2012</c:v>
                </c:pt>
                <c:pt idx="71">
                  <c:v>2013</c:v>
                </c:pt>
                <c:pt idx="72">
                  <c:v>2013</c:v>
                </c:pt>
                <c:pt idx="73">
                  <c:v>2013</c:v>
                </c:pt>
                <c:pt idx="74">
                  <c:v>2013</c:v>
                </c:pt>
                <c:pt idx="75">
                  <c:v>2014</c:v>
                </c:pt>
                <c:pt idx="76">
                  <c:v>2014</c:v>
                </c:pt>
                <c:pt idx="77">
                  <c:v>2014</c:v>
                </c:pt>
                <c:pt idx="78">
                  <c:v>2014</c:v>
                </c:pt>
                <c:pt idx="79">
                  <c:v>2015</c:v>
                </c:pt>
                <c:pt idx="80">
                  <c:v>2015</c:v>
                </c:pt>
                <c:pt idx="81">
                  <c:v>2015</c:v>
                </c:pt>
                <c:pt idx="82">
                  <c:v>2015</c:v>
                </c:pt>
                <c:pt idx="83">
                  <c:v>2016</c:v>
                </c:pt>
                <c:pt idx="84">
                  <c:v>2016</c:v>
                </c:pt>
              </c:numCache>
            </c:numRef>
          </c:cat>
          <c:val>
            <c:numRef>
              <c:f>Hoja2!$F$66:$F$150</c:f>
              <c:numCache>
                <c:formatCode>General</c:formatCode>
                <c:ptCount val="85"/>
                <c:pt idx="0">
                  <c:v>6.882980188982573E-3</c:v>
                </c:pt>
                <c:pt idx="1">
                  <c:v>4.7642646724975618E-3</c:v>
                </c:pt>
                <c:pt idx="2">
                  <c:v>7.002593768775555E-3</c:v>
                </c:pt>
                <c:pt idx="3">
                  <c:v>6.4402051109525198E-3</c:v>
                </c:pt>
                <c:pt idx="4">
                  <c:v>6.3337989355043553E-3</c:v>
                </c:pt>
                <c:pt idx="5">
                  <c:v>9.6907919890181146E-3</c:v>
                </c:pt>
                <c:pt idx="6">
                  <c:v>3.9884478380736782E-3</c:v>
                </c:pt>
                <c:pt idx="7">
                  <c:v>1.103034190527169E-2</c:v>
                </c:pt>
                <c:pt idx="8">
                  <c:v>9.6803375209343068E-3</c:v>
                </c:pt>
                <c:pt idx="9">
                  <c:v>9.7626678378376196E-3</c:v>
                </c:pt>
                <c:pt idx="10">
                  <c:v>1.4369974467775101E-2</c:v>
                </c:pt>
                <c:pt idx="11">
                  <c:v>9.5557552186082036E-3</c:v>
                </c:pt>
                <c:pt idx="12">
                  <c:v>8.1622843459806266E-3</c:v>
                </c:pt>
                <c:pt idx="13">
                  <c:v>1.1606305969482438E-2</c:v>
                </c:pt>
                <c:pt idx="14">
                  <c:v>1.0445364212864889E-2</c:v>
                </c:pt>
                <c:pt idx="15">
                  <c:v>8.0912340867846776E-3</c:v>
                </c:pt>
                <c:pt idx="16">
                  <c:v>1.491171078013866E-2</c:v>
                </c:pt>
                <c:pt idx="17">
                  <c:v>1.1929081677575885E-2</c:v>
                </c:pt>
                <c:pt idx="18">
                  <c:v>1.167394309280546E-2</c:v>
                </c:pt>
                <c:pt idx="19">
                  <c:v>1.5801796494950799E-2</c:v>
                </c:pt>
                <c:pt idx="20">
                  <c:v>1.2273293342905237E-2</c:v>
                </c:pt>
                <c:pt idx="21">
                  <c:v>1.0694314309843595E-2</c:v>
                </c:pt>
                <c:pt idx="22">
                  <c:v>1.1041254402880722E-2</c:v>
                </c:pt>
                <c:pt idx="23">
                  <c:v>9.9169456151039122E-3</c:v>
                </c:pt>
                <c:pt idx="24">
                  <c:v>7.8872838846486635E-3</c:v>
                </c:pt>
                <c:pt idx="25">
                  <c:v>9.9803838078209757E-3</c:v>
                </c:pt>
                <c:pt idx="26">
                  <c:v>6.9868761761367514E-3</c:v>
                </c:pt>
                <c:pt idx="27">
                  <c:v>5.7092470987873791E-3</c:v>
                </c:pt>
                <c:pt idx="28">
                  <c:v>7.4769294775948103E-3</c:v>
                </c:pt>
                <c:pt idx="29">
                  <c:v>6.0331497313456089E-3</c:v>
                </c:pt>
                <c:pt idx="30">
                  <c:v>7.481846037686906E-3</c:v>
                </c:pt>
                <c:pt idx="31">
                  <c:v>9.8382878531694511E-3</c:v>
                </c:pt>
                <c:pt idx="32">
                  <c:v>6.731247249722132E-3</c:v>
                </c:pt>
                <c:pt idx="33">
                  <c:v>6.8423518501030981E-3</c:v>
                </c:pt>
                <c:pt idx="34">
                  <c:v>1.0256026778376049E-2</c:v>
                </c:pt>
                <c:pt idx="35">
                  <c:v>6.0089903555702786E-3</c:v>
                </c:pt>
                <c:pt idx="36">
                  <c:v>7.7943660494470329E-3</c:v>
                </c:pt>
                <c:pt idx="37">
                  <c:v>9.9511181505426444E-3</c:v>
                </c:pt>
                <c:pt idx="38">
                  <c:v>6.1877493657046022E-3</c:v>
                </c:pt>
                <c:pt idx="39">
                  <c:v>1.004105374644537E-2</c:v>
                </c:pt>
                <c:pt idx="40">
                  <c:v>1.0138213588011041E-2</c:v>
                </c:pt>
                <c:pt idx="41">
                  <c:v>9.4759848373584133E-3</c:v>
                </c:pt>
                <c:pt idx="42">
                  <c:v>1.0346928421040064E-2</c:v>
                </c:pt>
                <c:pt idx="43">
                  <c:v>1.0803943493895589E-2</c:v>
                </c:pt>
                <c:pt idx="44">
                  <c:v>1.0365226876906155E-2</c:v>
                </c:pt>
                <c:pt idx="45">
                  <c:v>9.8522403234065376E-3</c:v>
                </c:pt>
                <c:pt idx="46">
                  <c:v>9.4303204820861183E-3</c:v>
                </c:pt>
                <c:pt idx="47">
                  <c:v>1.0190754434604215E-2</c:v>
                </c:pt>
                <c:pt idx="48">
                  <c:v>8.0807154544928865E-3</c:v>
                </c:pt>
                <c:pt idx="49">
                  <c:v>8.0463072954239465E-3</c:v>
                </c:pt>
                <c:pt idx="50">
                  <c:v>8.6027816440169078E-3</c:v>
                </c:pt>
                <c:pt idx="51">
                  <c:v>4.530003107331578E-3</c:v>
                </c:pt>
                <c:pt idx="52">
                  <c:v>5.4366624997704161E-4</c:v>
                </c:pt>
                <c:pt idx="53">
                  <c:v>-7.5525125613716279E-3</c:v>
                </c:pt>
                <c:pt idx="54">
                  <c:v>-1.0170975529463338E-2</c:v>
                </c:pt>
                <c:pt idx="55">
                  <c:v>-1.610290108195413E-2</c:v>
                </c:pt>
                <c:pt idx="56">
                  <c:v>-9.7341040925731856E-3</c:v>
                </c:pt>
                <c:pt idx="57">
                  <c:v>-3.1029751038181247E-3</c:v>
                </c:pt>
                <c:pt idx="58">
                  <c:v>-6.3073338510673575E-4</c:v>
                </c:pt>
                <c:pt idx="59">
                  <c:v>2.9903408657480962E-3</c:v>
                </c:pt>
                <c:pt idx="60">
                  <c:v>1.881907852940579E-3</c:v>
                </c:pt>
                <c:pt idx="61">
                  <c:v>4.1100798696699887E-4</c:v>
                </c:pt>
                <c:pt idx="62">
                  <c:v>1.1871942156749048E-5</c:v>
                </c:pt>
                <c:pt idx="63">
                  <c:v>-4.0289423528208912E-3</c:v>
                </c:pt>
                <c:pt idx="64">
                  <c:v>-4.850712630594496E-3</c:v>
                </c:pt>
                <c:pt idx="65">
                  <c:v>-3.5349003750314179E-3</c:v>
                </c:pt>
                <c:pt idx="66">
                  <c:v>-5.2534176290984806E-3</c:v>
                </c:pt>
                <c:pt idx="67">
                  <c:v>-8.2741699591543701E-3</c:v>
                </c:pt>
                <c:pt idx="68">
                  <c:v>-8.0931512811418093E-3</c:v>
                </c:pt>
                <c:pt idx="69">
                  <c:v>-5.8381263492130638E-3</c:v>
                </c:pt>
                <c:pt idx="70">
                  <c:v>-9.5736301922834926E-3</c:v>
                </c:pt>
                <c:pt idx="71">
                  <c:v>-3.7323062663465276E-3</c:v>
                </c:pt>
                <c:pt idx="72">
                  <c:v>-2.5256053173265845E-3</c:v>
                </c:pt>
                <c:pt idx="73">
                  <c:v>6.045723397949572E-4</c:v>
                </c:pt>
                <c:pt idx="74">
                  <c:v>2.4846248251935397E-3</c:v>
                </c:pt>
                <c:pt idx="75">
                  <c:v>3.6683443148850347E-3</c:v>
                </c:pt>
                <c:pt idx="76">
                  <c:v>4.8788778896065648E-3</c:v>
                </c:pt>
                <c:pt idx="77">
                  <c:v>5.8800294479126334E-3</c:v>
                </c:pt>
                <c:pt idx="78">
                  <c:v>6.771781498731224E-3</c:v>
                </c:pt>
                <c:pt idx="79">
                  <c:v>9.148932249265166E-3</c:v>
                </c:pt>
                <c:pt idx="80">
                  <c:v>9.5515815957876189E-3</c:v>
                </c:pt>
                <c:pt idx="81">
                  <c:v>8.1637813910494447E-3</c:v>
                </c:pt>
                <c:pt idx="82">
                  <c:v>7.9168235255239229E-3</c:v>
                </c:pt>
                <c:pt idx="83">
                  <c:v>7.6272461883722317E-3</c:v>
                </c:pt>
                <c:pt idx="84">
                  <c:v>8.1991932795870883E-3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546688"/>
        <c:axId val="52391936"/>
      </c:lineChart>
      <c:catAx>
        <c:axId val="274546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2391936"/>
        <c:crosses val="autoZero"/>
        <c:auto val="1"/>
        <c:lblAlgn val="ctr"/>
        <c:lblOffset val="100"/>
        <c:tickLblSkip val="4"/>
        <c:noMultiLvlLbl val="0"/>
      </c:catAx>
      <c:valAx>
        <c:axId val="523919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7454668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Tasa de crecimiento logarítmica trimestral del PIB y sus previsiones (en tantos por 1)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Previsión puntual (modelo 1)</c:v>
          </c:tx>
          <c:spPr>
            <a:ln w="4445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Hoja2!$I$6:$I$150</c:f>
              <c:numCache>
                <c:formatCode>General</c:formatCode>
                <c:ptCount val="145"/>
                <c:pt idx="0">
                  <c:v>1980</c:v>
                </c:pt>
                <c:pt idx="1">
                  <c:v>1980</c:v>
                </c:pt>
                <c:pt idx="2">
                  <c:v>1980</c:v>
                </c:pt>
                <c:pt idx="3">
                  <c:v>1981</c:v>
                </c:pt>
                <c:pt idx="4">
                  <c:v>1981</c:v>
                </c:pt>
                <c:pt idx="5">
                  <c:v>1981</c:v>
                </c:pt>
                <c:pt idx="6">
                  <c:v>1981</c:v>
                </c:pt>
                <c:pt idx="7">
                  <c:v>1982</c:v>
                </c:pt>
                <c:pt idx="8">
                  <c:v>1982</c:v>
                </c:pt>
                <c:pt idx="9">
                  <c:v>1982</c:v>
                </c:pt>
                <c:pt idx="10">
                  <c:v>1982</c:v>
                </c:pt>
                <c:pt idx="11">
                  <c:v>1983</c:v>
                </c:pt>
                <c:pt idx="12">
                  <c:v>1983</c:v>
                </c:pt>
                <c:pt idx="13">
                  <c:v>1983</c:v>
                </c:pt>
                <c:pt idx="14">
                  <c:v>1983</c:v>
                </c:pt>
                <c:pt idx="15">
                  <c:v>1984</c:v>
                </c:pt>
                <c:pt idx="16">
                  <c:v>1984</c:v>
                </c:pt>
                <c:pt idx="17">
                  <c:v>1984</c:v>
                </c:pt>
                <c:pt idx="18">
                  <c:v>1984</c:v>
                </c:pt>
                <c:pt idx="19">
                  <c:v>1985</c:v>
                </c:pt>
                <c:pt idx="20">
                  <c:v>1985</c:v>
                </c:pt>
                <c:pt idx="21">
                  <c:v>1985</c:v>
                </c:pt>
                <c:pt idx="22">
                  <c:v>1985</c:v>
                </c:pt>
                <c:pt idx="23">
                  <c:v>1986</c:v>
                </c:pt>
                <c:pt idx="24">
                  <c:v>1986</c:v>
                </c:pt>
                <c:pt idx="25">
                  <c:v>1986</c:v>
                </c:pt>
                <c:pt idx="26">
                  <c:v>1986</c:v>
                </c:pt>
                <c:pt idx="27">
                  <c:v>1987</c:v>
                </c:pt>
                <c:pt idx="28">
                  <c:v>1987</c:v>
                </c:pt>
                <c:pt idx="29">
                  <c:v>1987</c:v>
                </c:pt>
                <c:pt idx="30">
                  <c:v>1987</c:v>
                </c:pt>
                <c:pt idx="31">
                  <c:v>1988</c:v>
                </c:pt>
                <c:pt idx="32">
                  <c:v>1988</c:v>
                </c:pt>
                <c:pt idx="33">
                  <c:v>1988</c:v>
                </c:pt>
                <c:pt idx="34">
                  <c:v>1988</c:v>
                </c:pt>
                <c:pt idx="35">
                  <c:v>1989</c:v>
                </c:pt>
                <c:pt idx="36">
                  <c:v>1989</c:v>
                </c:pt>
                <c:pt idx="37">
                  <c:v>1989</c:v>
                </c:pt>
                <c:pt idx="38">
                  <c:v>1989</c:v>
                </c:pt>
                <c:pt idx="39">
                  <c:v>1990</c:v>
                </c:pt>
                <c:pt idx="40">
                  <c:v>1990</c:v>
                </c:pt>
                <c:pt idx="41">
                  <c:v>1990</c:v>
                </c:pt>
                <c:pt idx="42">
                  <c:v>1990</c:v>
                </c:pt>
                <c:pt idx="43">
                  <c:v>1991</c:v>
                </c:pt>
                <c:pt idx="44">
                  <c:v>1991</c:v>
                </c:pt>
                <c:pt idx="45">
                  <c:v>1991</c:v>
                </c:pt>
                <c:pt idx="46">
                  <c:v>1991</c:v>
                </c:pt>
                <c:pt idx="47">
                  <c:v>1992</c:v>
                </c:pt>
                <c:pt idx="48">
                  <c:v>1992</c:v>
                </c:pt>
                <c:pt idx="49">
                  <c:v>1992</c:v>
                </c:pt>
                <c:pt idx="50">
                  <c:v>1992</c:v>
                </c:pt>
                <c:pt idx="51">
                  <c:v>1993</c:v>
                </c:pt>
                <c:pt idx="52">
                  <c:v>1993</c:v>
                </c:pt>
                <c:pt idx="53">
                  <c:v>1993</c:v>
                </c:pt>
                <c:pt idx="54">
                  <c:v>1993</c:v>
                </c:pt>
                <c:pt idx="55">
                  <c:v>1994</c:v>
                </c:pt>
                <c:pt idx="56">
                  <c:v>1994</c:v>
                </c:pt>
                <c:pt idx="57">
                  <c:v>1994</c:v>
                </c:pt>
                <c:pt idx="58">
                  <c:v>1994</c:v>
                </c:pt>
                <c:pt idx="59">
                  <c:v>1995</c:v>
                </c:pt>
                <c:pt idx="60">
                  <c:v>1995</c:v>
                </c:pt>
                <c:pt idx="61">
                  <c:v>1995</c:v>
                </c:pt>
                <c:pt idx="62">
                  <c:v>1995</c:v>
                </c:pt>
                <c:pt idx="63">
                  <c:v>1996</c:v>
                </c:pt>
                <c:pt idx="64">
                  <c:v>1996</c:v>
                </c:pt>
                <c:pt idx="65">
                  <c:v>1996</c:v>
                </c:pt>
                <c:pt idx="66">
                  <c:v>1996</c:v>
                </c:pt>
                <c:pt idx="67">
                  <c:v>1997</c:v>
                </c:pt>
                <c:pt idx="68">
                  <c:v>1997</c:v>
                </c:pt>
                <c:pt idx="69">
                  <c:v>1997</c:v>
                </c:pt>
                <c:pt idx="70">
                  <c:v>1997</c:v>
                </c:pt>
                <c:pt idx="71">
                  <c:v>1998</c:v>
                </c:pt>
                <c:pt idx="72">
                  <c:v>1998</c:v>
                </c:pt>
                <c:pt idx="73">
                  <c:v>1998</c:v>
                </c:pt>
                <c:pt idx="74">
                  <c:v>1998</c:v>
                </c:pt>
                <c:pt idx="75">
                  <c:v>1999</c:v>
                </c:pt>
                <c:pt idx="76">
                  <c:v>1999</c:v>
                </c:pt>
                <c:pt idx="77">
                  <c:v>1999</c:v>
                </c:pt>
                <c:pt idx="78">
                  <c:v>1999</c:v>
                </c:pt>
                <c:pt idx="79">
                  <c:v>2000</c:v>
                </c:pt>
                <c:pt idx="80">
                  <c:v>2000</c:v>
                </c:pt>
                <c:pt idx="81">
                  <c:v>2000</c:v>
                </c:pt>
                <c:pt idx="82">
                  <c:v>2000</c:v>
                </c:pt>
                <c:pt idx="83">
                  <c:v>2001</c:v>
                </c:pt>
                <c:pt idx="84">
                  <c:v>2001</c:v>
                </c:pt>
                <c:pt idx="85">
                  <c:v>2001</c:v>
                </c:pt>
                <c:pt idx="86">
                  <c:v>2001</c:v>
                </c:pt>
                <c:pt idx="87">
                  <c:v>2002</c:v>
                </c:pt>
                <c:pt idx="88">
                  <c:v>2002</c:v>
                </c:pt>
                <c:pt idx="89">
                  <c:v>2002</c:v>
                </c:pt>
                <c:pt idx="90">
                  <c:v>2002</c:v>
                </c:pt>
                <c:pt idx="91">
                  <c:v>2003</c:v>
                </c:pt>
                <c:pt idx="92">
                  <c:v>2003</c:v>
                </c:pt>
                <c:pt idx="93">
                  <c:v>2003</c:v>
                </c:pt>
                <c:pt idx="94">
                  <c:v>2003</c:v>
                </c:pt>
                <c:pt idx="95">
                  <c:v>2004</c:v>
                </c:pt>
                <c:pt idx="96">
                  <c:v>2004</c:v>
                </c:pt>
                <c:pt idx="97">
                  <c:v>2004</c:v>
                </c:pt>
                <c:pt idx="98">
                  <c:v>2004</c:v>
                </c:pt>
                <c:pt idx="99">
                  <c:v>2005</c:v>
                </c:pt>
                <c:pt idx="100">
                  <c:v>2005</c:v>
                </c:pt>
                <c:pt idx="101">
                  <c:v>2005</c:v>
                </c:pt>
                <c:pt idx="102">
                  <c:v>2005</c:v>
                </c:pt>
                <c:pt idx="103">
                  <c:v>2006</c:v>
                </c:pt>
                <c:pt idx="104">
                  <c:v>2006</c:v>
                </c:pt>
                <c:pt idx="105">
                  <c:v>2006</c:v>
                </c:pt>
                <c:pt idx="106">
                  <c:v>2006</c:v>
                </c:pt>
                <c:pt idx="107">
                  <c:v>2007</c:v>
                </c:pt>
                <c:pt idx="108">
                  <c:v>2007</c:v>
                </c:pt>
                <c:pt idx="109">
                  <c:v>2007</c:v>
                </c:pt>
                <c:pt idx="110">
                  <c:v>2007</c:v>
                </c:pt>
                <c:pt idx="111">
                  <c:v>2008</c:v>
                </c:pt>
                <c:pt idx="112">
                  <c:v>2008</c:v>
                </c:pt>
                <c:pt idx="113">
                  <c:v>2008</c:v>
                </c:pt>
                <c:pt idx="114">
                  <c:v>2008</c:v>
                </c:pt>
                <c:pt idx="115">
                  <c:v>2009</c:v>
                </c:pt>
                <c:pt idx="116">
                  <c:v>2009</c:v>
                </c:pt>
                <c:pt idx="117">
                  <c:v>2009</c:v>
                </c:pt>
                <c:pt idx="118">
                  <c:v>2009</c:v>
                </c:pt>
                <c:pt idx="119">
                  <c:v>2010</c:v>
                </c:pt>
                <c:pt idx="120">
                  <c:v>2010</c:v>
                </c:pt>
                <c:pt idx="121">
                  <c:v>2010</c:v>
                </c:pt>
                <c:pt idx="122">
                  <c:v>2010</c:v>
                </c:pt>
                <c:pt idx="123">
                  <c:v>2011</c:v>
                </c:pt>
                <c:pt idx="124">
                  <c:v>2011</c:v>
                </c:pt>
                <c:pt idx="125">
                  <c:v>2011</c:v>
                </c:pt>
                <c:pt idx="126">
                  <c:v>2011</c:v>
                </c:pt>
                <c:pt idx="127">
                  <c:v>2012</c:v>
                </c:pt>
                <c:pt idx="128">
                  <c:v>2012</c:v>
                </c:pt>
                <c:pt idx="129">
                  <c:v>2012</c:v>
                </c:pt>
                <c:pt idx="130">
                  <c:v>2012</c:v>
                </c:pt>
                <c:pt idx="131">
                  <c:v>2013</c:v>
                </c:pt>
                <c:pt idx="132">
                  <c:v>2013</c:v>
                </c:pt>
                <c:pt idx="133">
                  <c:v>2013</c:v>
                </c:pt>
                <c:pt idx="134">
                  <c:v>2013</c:v>
                </c:pt>
                <c:pt idx="135">
                  <c:v>2014</c:v>
                </c:pt>
                <c:pt idx="136">
                  <c:v>2014</c:v>
                </c:pt>
                <c:pt idx="137">
                  <c:v>2014</c:v>
                </c:pt>
                <c:pt idx="138">
                  <c:v>2014</c:v>
                </c:pt>
                <c:pt idx="139">
                  <c:v>2015</c:v>
                </c:pt>
                <c:pt idx="140">
                  <c:v>2015</c:v>
                </c:pt>
                <c:pt idx="141">
                  <c:v>2015</c:v>
                </c:pt>
                <c:pt idx="142">
                  <c:v>2015</c:v>
                </c:pt>
                <c:pt idx="143">
                  <c:v>2016</c:v>
                </c:pt>
                <c:pt idx="144">
                  <c:v>2016</c:v>
                </c:pt>
              </c:numCache>
            </c:numRef>
          </c:cat>
          <c:val>
            <c:numRef>
              <c:f>Hoja2!$N$6:$N$150</c:f>
              <c:numCache>
                <c:formatCode>General</c:formatCode>
                <c:ptCount val="145"/>
                <c:pt idx="0">
                  <c:v>4.9858405015985501E-3</c:v>
                </c:pt>
                <c:pt idx="1">
                  <c:v>1.0039023495700401E-3</c:v>
                </c:pt>
                <c:pt idx="2">
                  <c:v>1.99671053820438E-3</c:v>
                </c:pt>
                <c:pt idx="3">
                  <c:v>-5.5553898828772904E-3</c:v>
                </c:pt>
                <c:pt idx="4">
                  <c:v>0</c:v>
                </c:pt>
                <c:pt idx="5">
                  <c:v>1.9876125589348699E-3</c:v>
                </c:pt>
                <c:pt idx="6">
                  <c:v>0</c:v>
                </c:pt>
                <c:pt idx="7">
                  <c:v>4.8751991455855404E-3</c:v>
                </c:pt>
                <c:pt idx="8">
                  <c:v>3.9923747258399003E-3</c:v>
                </c:pt>
                <c:pt idx="9">
                  <c:v>4.9921375506318802E-3</c:v>
                </c:pt>
                <c:pt idx="10">
                  <c:v>3.9965432487285499E-3</c:v>
                </c:pt>
                <c:pt idx="11">
                  <c:v>1.83735123214034E-3</c:v>
                </c:pt>
                <c:pt idx="12">
                  <c:v>6.9686693160946299E-3</c:v>
                </c:pt>
                <c:pt idx="13">
                  <c:v>4.0008244019436E-3</c:v>
                </c:pt>
                <c:pt idx="14">
                  <c:v>7.9617444680550806E-3</c:v>
                </c:pt>
                <c:pt idx="15">
                  <c:v>9.9759183389558294E-4</c:v>
                </c:pt>
                <c:pt idx="16">
                  <c:v>3.9882039498841896E-3</c:v>
                </c:pt>
                <c:pt idx="17">
                  <c:v>6.9740573533785197E-3</c:v>
                </c:pt>
                <c:pt idx="18">
                  <c:v>1.9935735045652999E-3</c:v>
                </c:pt>
                <c:pt idx="19">
                  <c:v>1.27293894875126E-2</c:v>
                </c:pt>
                <c:pt idx="20">
                  <c:v>1.9947748082724801E-3</c:v>
                </c:pt>
                <c:pt idx="21">
                  <c:v>3.00360734079774E-3</c:v>
                </c:pt>
                <c:pt idx="22">
                  <c:v>4.9810394349698497E-3</c:v>
                </c:pt>
                <c:pt idx="23">
                  <c:v>1.48181809643332E-2</c:v>
                </c:pt>
                <c:pt idx="24">
                  <c:v>1.09383283770565E-2</c:v>
                </c:pt>
                <c:pt idx="25">
                  <c:v>3.9845787580130498E-3</c:v>
                </c:pt>
                <c:pt idx="26">
                  <c:v>4.9929867253766204E-3</c:v>
                </c:pt>
                <c:pt idx="27">
                  <c:v>2.33217851942004E-2</c:v>
                </c:pt>
                <c:pt idx="28">
                  <c:v>1.4890079989813201E-2</c:v>
                </c:pt>
                <c:pt idx="29">
                  <c:v>1.39069436320564E-2</c:v>
                </c:pt>
                <c:pt idx="30">
                  <c:v>1.58687366833767E-2</c:v>
                </c:pt>
                <c:pt idx="31">
                  <c:v>1.0767591079215299E-2</c:v>
                </c:pt>
                <c:pt idx="32">
                  <c:v>1.1933451157798199E-2</c:v>
                </c:pt>
                <c:pt idx="33">
                  <c:v>1.1923774650854899E-2</c:v>
                </c:pt>
                <c:pt idx="34">
                  <c:v>5.9773822040618497E-3</c:v>
                </c:pt>
                <c:pt idx="35">
                  <c:v>1.7304709459216E-2</c:v>
                </c:pt>
                <c:pt idx="36">
                  <c:v>1.09376289343963E-2</c:v>
                </c:pt>
                <c:pt idx="37">
                  <c:v>1.1927344547732499E-2</c:v>
                </c:pt>
                <c:pt idx="38">
                  <c:v>8.9569385527354904E-3</c:v>
                </c:pt>
                <c:pt idx="39">
                  <c:v>8.0781071694424594E-3</c:v>
                </c:pt>
                <c:pt idx="40">
                  <c:v>1.29194920551327E-2</c:v>
                </c:pt>
                <c:pt idx="41">
                  <c:v>5.9812990855565504E-3</c:v>
                </c:pt>
                <c:pt idx="42">
                  <c:v>3.9938007696154101E-3</c:v>
                </c:pt>
                <c:pt idx="43">
                  <c:v>4.6962099858642798E-3</c:v>
                </c:pt>
                <c:pt idx="44">
                  <c:v>7.9742482619771203E-3</c:v>
                </c:pt>
                <c:pt idx="45">
                  <c:v>4.9857695311796802E-3</c:v>
                </c:pt>
                <c:pt idx="46">
                  <c:v>1.09380588033953E-2</c:v>
                </c:pt>
                <c:pt idx="47">
                  <c:v>5.14553407804463E-3</c:v>
                </c:pt>
                <c:pt idx="48">
                  <c:v>-1.00593186401045E-2</c:v>
                </c:pt>
                <c:pt idx="49">
                  <c:v>0</c:v>
                </c:pt>
                <c:pt idx="50">
                  <c:v>-4.0003583070795604E-3</c:v>
                </c:pt>
                <c:pt idx="51">
                  <c:v>-1.0345410213041299E-2</c:v>
                </c:pt>
                <c:pt idx="52">
                  <c:v>0</c:v>
                </c:pt>
                <c:pt idx="53">
                  <c:v>8.9592042132426997E-3</c:v>
                </c:pt>
                <c:pt idx="54">
                  <c:v>3.9941378232111104E-3</c:v>
                </c:pt>
                <c:pt idx="55">
                  <c:v>8.5879647252244899E-3</c:v>
                </c:pt>
                <c:pt idx="56">
                  <c:v>3.9907439902631099E-3</c:v>
                </c:pt>
                <c:pt idx="57">
                  <c:v>4.9921341629612899E-3</c:v>
                </c:pt>
                <c:pt idx="58">
                  <c:v>7.9691783150366204E-3</c:v>
                </c:pt>
                <c:pt idx="59">
                  <c:v>8.4234572917800607E-3</c:v>
                </c:pt>
                <c:pt idx="60">
                  <c:v>6.8867363225546497E-3</c:v>
                </c:pt>
                <c:pt idx="61">
                  <c:v>4.7690591983915401E-3</c:v>
                </c:pt>
                <c:pt idx="62">
                  <c:v>7.0024495141218701E-3</c:v>
                </c:pt>
                <c:pt idx="63">
                  <c:v>6.43847056438673E-3</c:v>
                </c:pt>
                <c:pt idx="64">
                  <c:v>6.3311980510682899E-3</c:v>
                </c:pt>
                <c:pt idx="65">
                  <c:v>9.6950062402392199E-3</c:v>
                </c:pt>
                <c:pt idx="66">
                  <c:v>3.9843943042789896E-3</c:v>
                </c:pt>
                <c:pt idx="67">
                  <c:v>1.1031748147800601E-2</c:v>
                </c:pt>
                <c:pt idx="68">
                  <c:v>9.6829883359354999E-3</c:v>
                </c:pt>
                <c:pt idx="69">
                  <c:v>9.7640272055041707E-3</c:v>
                </c:pt>
                <c:pt idx="70">
                  <c:v>1.43657029968444E-2</c:v>
                </c:pt>
                <c:pt idx="71">
                  <c:v>9.5580733910409707E-3</c:v>
                </c:pt>
                <c:pt idx="72">
                  <c:v>8.1620976616658594E-3</c:v>
                </c:pt>
                <c:pt idx="73">
                  <c:v>1.1602700282715201E-2</c:v>
                </c:pt>
                <c:pt idx="74">
                  <c:v>1.04468676503426E-2</c:v>
                </c:pt>
                <c:pt idx="75">
                  <c:v>8.0934665337330999E-3</c:v>
                </c:pt>
                <c:pt idx="76">
                  <c:v>1.49106860157743E-2</c:v>
                </c:pt>
                <c:pt idx="77">
                  <c:v>1.19286287080306E-2</c:v>
                </c:pt>
                <c:pt idx="78">
                  <c:v>1.1673675890026601E-2</c:v>
                </c:pt>
                <c:pt idx="79">
                  <c:v>1.5801507131431601E-2</c:v>
                </c:pt>
                <c:pt idx="80">
                  <c:v>1.2272094246496199E-2</c:v>
                </c:pt>
                <c:pt idx="81">
                  <c:v>1.0698985170716199E-2</c:v>
                </c:pt>
                <c:pt idx="82">
                  <c:v>1.10436414299321E-2</c:v>
                </c:pt>
                <c:pt idx="83">
                  <c:v>9.9092209910054407E-3</c:v>
                </c:pt>
                <c:pt idx="84">
                  <c:v>7.8902309468578107E-3</c:v>
                </c:pt>
                <c:pt idx="85">
                  <c:v>9.9777526460620401E-3</c:v>
                </c:pt>
                <c:pt idx="86">
                  <c:v>6.9895792749488104E-3</c:v>
                </c:pt>
                <c:pt idx="87">
                  <c:v>5.70993584531365E-3</c:v>
                </c:pt>
                <c:pt idx="88">
                  <c:v>7.4764757975263E-3</c:v>
                </c:pt>
                <c:pt idx="89">
                  <c:v>6.0348185658174397E-3</c:v>
                </c:pt>
                <c:pt idx="90">
                  <c:v>7.4788136103318597E-3</c:v>
                </c:pt>
                <c:pt idx="91">
                  <c:v>9.8405117089814809E-3</c:v>
                </c:pt>
                <c:pt idx="92">
                  <c:v>6.7305762196294703E-3</c:v>
                </c:pt>
                <c:pt idx="93">
                  <c:v>6.8396547249065503E-3</c:v>
                </c:pt>
                <c:pt idx="94">
                  <c:v>1.02570525221885E-2</c:v>
                </c:pt>
                <c:pt idx="95">
                  <c:v>6.0074307703956702E-3</c:v>
                </c:pt>
                <c:pt idx="96">
                  <c:v>7.7983684504641104E-3</c:v>
                </c:pt>
                <c:pt idx="97">
                  <c:v>9.9500088801693903E-3</c:v>
                </c:pt>
                <c:pt idx="98">
                  <c:v>6.1868524533057398E-3</c:v>
                </c:pt>
                <c:pt idx="99">
                  <c:v>1.0041016182858801E-2</c:v>
                </c:pt>
                <c:pt idx="100">
                  <c:v>1.01372118142055E-2</c:v>
                </c:pt>
                <c:pt idx="101">
                  <c:v>9.4803710977782105E-3</c:v>
                </c:pt>
                <c:pt idx="102">
                  <c:v>1.03486962228203E-2</c:v>
                </c:pt>
                <c:pt idx="103">
                  <c:v>1.0797899487885201E-2</c:v>
                </c:pt>
                <c:pt idx="104">
                  <c:v>1.0366549538815601E-2</c:v>
                </c:pt>
                <c:pt idx="105">
                  <c:v>9.8541776893359394E-3</c:v>
                </c:pt>
                <c:pt idx="106">
                  <c:v>9.42960697804196E-3</c:v>
                </c:pt>
                <c:pt idx="107">
                  <c:v>1.01894262552715E-2</c:v>
                </c:pt>
                <c:pt idx="108">
                  <c:v>8.0810652197644793E-3</c:v>
                </c:pt>
                <c:pt idx="109">
                  <c:v>8.0450434182157606E-3</c:v>
                </c:pt>
                <c:pt idx="110">
                  <c:v>8.6047283941112999E-3</c:v>
                </c:pt>
                <c:pt idx="111">
                  <c:v>4.5311235029732401E-3</c:v>
                </c:pt>
                <c:pt idx="112">
                  <c:v>5.4267684660302897E-4</c:v>
                </c:pt>
                <c:pt idx="113">
                  <c:v>-7.55294766549319E-3</c:v>
                </c:pt>
                <c:pt idx="114">
                  <c:v>-1.01697891570449E-2</c:v>
                </c:pt>
                <c:pt idx="115">
                  <c:v>-1.61048724009695E-2</c:v>
                </c:pt>
                <c:pt idx="116">
                  <c:v>-9.7342753779674496E-3</c:v>
                </c:pt>
                <c:pt idx="117">
                  <c:v>-3.1012032733848099E-3</c:v>
                </c:pt>
                <c:pt idx="118">
                  <c:v>-6.2808819828319396E-4</c:v>
                </c:pt>
                <c:pt idx="119">
                  <c:v>2.9882515364629799E-3</c:v>
                </c:pt>
                <c:pt idx="120">
                  <c:v>1.8811685082447099E-3</c:v>
                </c:pt>
                <c:pt idx="121">
                  <c:v>4.1057205099015399E-4</c:v>
                </c:pt>
                <c:pt idx="122" formatCode="0.00E+00">
                  <c:v>1.1094202724493101E-5</c:v>
                </c:pt>
                <c:pt idx="123">
                  <c:v>-1.26923528046774E-3</c:v>
                </c:pt>
                <c:pt idx="124">
                  <c:v>-3.0817236785161098E-3</c:v>
                </c:pt>
                <c:pt idx="125">
                  <c:v>-4.78040501268495E-3</c:v>
                </c:pt>
                <c:pt idx="126">
                  <c:v>-3.6715262731501401E-3</c:v>
                </c:pt>
                <c:pt idx="127">
                  <c:v>-6.0036096679887399E-3</c:v>
                </c:pt>
                <c:pt idx="128">
                  <c:v>-6.3962959398509104E-3</c:v>
                </c:pt>
                <c:pt idx="129">
                  <c:v>-5.0223945738103702E-3</c:v>
                </c:pt>
                <c:pt idx="130">
                  <c:v>-7.59080815150348E-3</c:v>
                </c:pt>
                <c:pt idx="131">
                  <c:v>-3.2428530879418101E-3</c:v>
                </c:pt>
                <c:pt idx="132">
                  <c:v>-8.5959835455007305E-4</c:v>
                </c:pt>
                <c:pt idx="133">
                  <c:v>1.2486801841369299E-3</c:v>
                </c:pt>
                <c:pt idx="134">
                  <c:v>2.8576118212271201E-3</c:v>
                </c:pt>
                <c:pt idx="135">
                  <c:v>3.0639052876377799E-3</c:v>
                </c:pt>
                <c:pt idx="136">
                  <c:v>5.2431816661737598E-3</c:v>
                </c:pt>
                <c:pt idx="137">
                  <c:v>5.12489463434029E-3</c:v>
                </c:pt>
                <c:pt idx="138">
                  <c:v>6.6734013171831901E-3</c:v>
                </c:pt>
                <c:pt idx="139">
                  <c:v>9.2394812405469599E-3</c:v>
                </c:pt>
                <c:pt idx="140">
                  <c:v>7.6846499763710101E-3</c:v>
                </c:pt>
                <c:pt idx="141">
                  <c:v>7.4440338000771097E-3</c:v>
                </c:pt>
                <c:pt idx="142">
                  <c:v>7.5179199124541102E-3</c:v>
                </c:pt>
                <c:pt idx="143">
                  <c:v>7.2754385243196402E-3</c:v>
                </c:pt>
                <c:pt idx="144">
                  <c:v>7.1165678076376901E-3</c:v>
                </c:pt>
              </c:numCache>
            </c:numRef>
          </c:val>
          <c:smooth val="0"/>
        </c:ser>
        <c:ser>
          <c:idx val="2"/>
          <c:order val="1"/>
          <c:tx>
            <c:v>Banda de confianza + (modelo 1)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Hoja2!$I$6:$I$150</c:f>
              <c:numCache>
                <c:formatCode>General</c:formatCode>
                <c:ptCount val="145"/>
                <c:pt idx="0">
                  <c:v>1980</c:v>
                </c:pt>
                <c:pt idx="1">
                  <c:v>1980</c:v>
                </c:pt>
                <c:pt idx="2">
                  <c:v>1980</c:v>
                </c:pt>
                <c:pt idx="3">
                  <c:v>1981</c:v>
                </c:pt>
                <c:pt idx="4">
                  <c:v>1981</c:v>
                </c:pt>
                <c:pt idx="5">
                  <c:v>1981</c:v>
                </c:pt>
                <c:pt idx="6">
                  <c:v>1981</c:v>
                </c:pt>
                <c:pt idx="7">
                  <c:v>1982</c:v>
                </c:pt>
                <c:pt idx="8">
                  <c:v>1982</c:v>
                </c:pt>
                <c:pt idx="9">
                  <c:v>1982</c:v>
                </c:pt>
                <c:pt idx="10">
                  <c:v>1982</c:v>
                </c:pt>
                <c:pt idx="11">
                  <c:v>1983</c:v>
                </c:pt>
                <c:pt idx="12">
                  <c:v>1983</c:v>
                </c:pt>
                <c:pt idx="13">
                  <c:v>1983</c:v>
                </c:pt>
                <c:pt idx="14">
                  <c:v>1983</c:v>
                </c:pt>
                <c:pt idx="15">
                  <c:v>1984</c:v>
                </c:pt>
                <c:pt idx="16">
                  <c:v>1984</c:v>
                </c:pt>
                <c:pt idx="17">
                  <c:v>1984</c:v>
                </c:pt>
                <c:pt idx="18">
                  <c:v>1984</c:v>
                </c:pt>
                <c:pt idx="19">
                  <c:v>1985</c:v>
                </c:pt>
                <c:pt idx="20">
                  <c:v>1985</c:v>
                </c:pt>
                <c:pt idx="21">
                  <c:v>1985</c:v>
                </c:pt>
                <c:pt idx="22">
                  <c:v>1985</c:v>
                </c:pt>
                <c:pt idx="23">
                  <c:v>1986</c:v>
                </c:pt>
                <c:pt idx="24">
                  <c:v>1986</c:v>
                </c:pt>
                <c:pt idx="25">
                  <c:v>1986</c:v>
                </c:pt>
                <c:pt idx="26">
                  <c:v>1986</c:v>
                </c:pt>
                <c:pt idx="27">
                  <c:v>1987</c:v>
                </c:pt>
                <c:pt idx="28">
                  <c:v>1987</c:v>
                </c:pt>
                <c:pt idx="29">
                  <c:v>1987</c:v>
                </c:pt>
                <c:pt idx="30">
                  <c:v>1987</c:v>
                </c:pt>
                <c:pt idx="31">
                  <c:v>1988</c:v>
                </c:pt>
                <c:pt idx="32">
                  <c:v>1988</c:v>
                </c:pt>
                <c:pt idx="33">
                  <c:v>1988</c:v>
                </c:pt>
                <c:pt idx="34">
                  <c:v>1988</c:v>
                </c:pt>
                <c:pt idx="35">
                  <c:v>1989</c:v>
                </c:pt>
                <c:pt idx="36">
                  <c:v>1989</c:v>
                </c:pt>
                <c:pt idx="37">
                  <c:v>1989</c:v>
                </c:pt>
                <c:pt idx="38">
                  <c:v>1989</c:v>
                </c:pt>
                <c:pt idx="39">
                  <c:v>1990</c:v>
                </c:pt>
                <c:pt idx="40">
                  <c:v>1990</c:v>
                </c:pt>
                <c:pt idx="41">
                  <c:v>1990</c:v>
                </c:pt>
                <c:pt idx="42">
                  <c:v>1990</c:v>
                </c:pt>
                <c:pt idx="43">
                  <c:v>1991</c:v>
                </c:pt>
                <c:pt idx="44">
                  <c:v>1991</c:v>
                </c:pt>
                <c:pt idx="45">
                  <c:v>1991</c:v>
                </c:pt>
                <c:pt idx="46">
                  <c:v>1991</c:v>
                </c:pt>
                <c:pt idx="47">
                  <c:v>1992</c:v>
                </c:pt>
                <c:pt idx="48">
                  <c:v>1992</c:v>
                </c:pt>
                <c:pt idx="49">
                  <c:v>1992</c:v>
                </c:pt>
                <c:pt idx="50">
                  <c:v>1992</c:v>
                </c:pt>
                <c:pt idx="51">
                  <c:v>1993</c:v>
                </c:pt>
                <c:pt idx="52">
                  <c:v>1993</c:v>
                </c:pt>
                <c:pt idx="53">
                  <c:v>1993</c:v>
                </c:pt>
                <c:pt idx="54">
                  <c:v>1993</c:v>
                </c:pt>
                <c:pt idx="55">
                  <c:v>1994</c:v>
                </c:pt>
                <c:pt idx="56">
                  <c:v>1994</c:v>
                </c:pt>
                <c:pt idx="57">
                  <c:v>1994</c:v>
                </c:pt>
                <c:pt idx="58">
                  <c:v>1994</c:v>
                </c:pt>
                <c:pt idx="59">
                  <c:v>1995</c:v>
                </c:pt>
                <c:pt idx="60">
                  <c:v>1995</c:v>
                </c:pt>
                <c:pt idx="61">
                  <c:v>1995</c:v>
                </c:pt>
                <c:pt idx="62">
                  <c:v>1995</c:v>
                </c:pt>
                <c:pt idx="63">
                  <c:v>1996</c:v>
                </c:pt>
                <c:pt idx="64">
                  <c:v>1996</c:v>
                </c:pt>
                <c:pt idx="65">
                  <c:v>1996</c:v>
                </c:pt>
                <c:pt idx="66">
                  <c:v>1996</c:v>
                </c:pt>
                <c:pt idx="67">
                  <c:v>1997</c:v>
                </c:pt>
                <c:pt idx="68">
                  <c:v>1997</c:v>
                </c:pt>
                <c:pt idx="69">
                  <c:v>1997</c:v>
                </c:pt>
                <c:pt idx="70">
                  <c:v>1997</c:v>
                </c:pt>
                <c:pt idx="71">
                  <c:v>1998</c:v>
                </c:pt>
                <c:pt idx="72">
                  <c:v>1998</c:v>
                </c:pt>
                <c:pt idx="73">
                  <c:v>1998</c:v>
                </c:pt>
                <c:pt idx="74">
                  <c:v>1998</c:v>
                </c:pt>
                <c:pt idx="75">
                  <c:v>1999</c:v>
                </c:pt>
                <c:pt idx="76">
                  <c:v>1999</c:v>
                </c:pt>
                <c:pt idx="77">
                  <c:v>1999</c:v>
                </c:pt>
                <c:pt idx="78">
                  <c:v>1999</c:v>
                </c:pt>
                <c:pt idx="79">
                  <c:v>2000</c:v>
                </c:pt>
                <c:pt idx="80">
                  <c:v>2000</c:v>
                </c:pt>
                <c:pt idx="81">
                  <c:v>2000</c:v>
                </c:pt>
                <c:pt idx="82">
                  <c:v>2000</c:v>
                </c:pt>
                <c:pt idx="83">
                  <c:v>2001</c:v>
                </c:pt>
                <c:pt idx="84">
                  <c:v>2001</c:v>
                </c:pt>
                <c:pt idx="85">
                  <c:v>2001</c:v>
                </c:pt>
                <c:pt idx="86">
                  <c:v>2001</c:v>
                </c:pt>
                <c:pt idx="87">
                  <c:v>2002</c:v>
                </c:pt>
                <c:pt idx="88">
                  <c:v>2002</c:v>
                </c:pt>
                <c:pt idx="89">
                  <c:v>2002</c:v>
                </c:pt>
                <c:pt idx="90">
                  <c:v>2002</c:v>
                </c:pt>
                <c:pt idx="91">
                  <c:v>2003</c:v>
                </c:pt>
                <c:pt idx="92">
                  <c:v>2003</c:v>
                </c:pt>
                <c:pt idx="93">
                  <c:v>2003</c:v>
                </c:pt>
                <c:pt idx="94">
                  <c:v>2003</c:v>
                </c:pt>
                <c:pt idx="95">
                  <c:v>2004</c:v>
                </c:pt>
                <c:pt idx="96">
                  <c:v>2004</c:v>
                </c:pt>
                <c:pt idx="97">
                  <c:v>2004</c:v>
                </c:pt>
                <c:pt idx="98">
                  <c:v>2004</c:v>
                </c:pt>
                <c:pt idx="99">
                  <c:v>2005</c:v>
                </c:pt>
                <c:pt idx="100">
                  <c:v>2005</c:v>
                </c:pt>
                <c:pt idx="101">
                  <c:v>2005</c:v>
                </c:pt>
                <c:pt idx="102">
                  <c:v>2005</c:v>
                </c:pt>
                <c:pt idx="103">
                  <c:v>2006</c:v>
                </c:pt>
                <c:pt idx="104">
                  <c:v>2006</c:v>
                </c:pt>
                <c:pt idx="105">
                  <c:v>2006</c:v>
                </c:pt>
                <c:pt idx="106">
                  <c:v>2006</c:v>
                </c:pt>
                <c:pt idx="107">
                  <c:v>2007</c:v>
                </c:pt>
                <c:pt idx="108">
                  <c:v>2007</c:v>
                </c:pt>
                <c:pt idx="109">
                  <c:v>2007</c:v>
                </c:pt>
                <c:pt idx="110">
                  <c:v>2007</c:v>
                </c:pt>
                <c:pt idx="111">
                  <c:v>2008</c:v>
                </c:pt>
                <c:pt idx="112">
                  <c:v>2008</c:v>
                </c:pt>
                <c:pt idx="113">
                  <c:v>2008</c:v>
                </c:pt>
                <c:pt idx="114">
                  <c:v>2008</c:v>
                </c:pt>
                <c:pt idx="115">
                  <c:v>2009</c:v>
                </c:pt>
                <c:pt idx="116">
                  <c:v>2009</c:v>
                </c:pt>
                <c:pt idx="117">
                  <c:v>2009</c:v>
                </c:pt>
                <c:pt idx="118">
                  <c:v>2009</c:v>
                </c:pt>
                <c:pt idx="119">
                  <c:v>2010</c:v>
                </c:pt>
                <c:pt idx="120">
                  <c:v>2010</c:v>
                </c:pt>
                <c:pt idx="121">
                  <c:v>2010</c:v>
                </c:pt>
                <c:pt idx="122">
                  <c:v>2010</c:v>
                </c:pt>
                <c:pt idx="123">
                  <c:v>2011</c:v>
                </c:pt>
                <c:pt idx="124">
                  <c:v>2011</c:v>
                </c:pt>
                <c:pt idx="125">
                  <c:v>2011</c:v>
                </c:pt>
                <c:pt idx="126">
                  <c:v>2011</c:v>
                </c:pt>
                <c:pt idx="127">
                  <c:v>2012</c:v>
                </c:pt>
                <c:pt idx="128">
                  <c:v>2012</c:v>
                </c:pt>
                <c:pt idx="129">
                  <c:v>2012</c:v>
                </c:pt>
                <c:pt idx="130">
                  <c:v>2012</c:v>
                </c:pt>
                <c:pt idx="131">
                  <c:v>2013</c:v>
                </c:pt>
                <c:pt idx="132">
                  <c:v>2013</c:v>
                </c:pt>
                <c:pt idx="133">
                  <c:v>2013</c:v>
                </c:pt>
                <c:pt idx="134">
                  <c:v>2013</c:v>
                </c:pt>
                <c:pt idx="135">
                  <c:v>2014</c:v>
                </c:pt>
                <c:pt idx="136">
                  <c:v>2014</c:v>
                </c:pt>
                <c:pt idx="137">
                  <c:v>2014</c:v>
                </c:pt>
                <c:pt idx="138">
                  <c:v>2014</c:v>
                </c:pt>
                <c:pt idx="139">
                  <c:v>2015</c:v>
                </c:pt>
                <c:pt idx="140">
                  <c:v>2015</c:v>
                </c:pt>
                <c:pt idx="141">
                  <c:v>2015</c:v>
                </c:pt>
                <c:pt idx="142">
                  <c:v>2015</c:v>
                </c:pt>
                <c:pt idx="143">
                  <c:v>2016</c:v>
                </c:pt>
                <c:pt idx="144">
                  <c:v>2016</c:v>
                </c:pt>
              </c:numCache>
            </c:numRef>
          </c:cat>
          <c:val>
            <c:numRef>
              <c:f>Hoja2!$O$6:$O$150</c:f>
              <c:numCache>
                <c:formatCode>General</c:formatCode>
                <c:ptCount val="145"/>
                <c:pt idx="140">
                  <c:v>1.5845525518378929E-2</c:v>
                </c:pt>
                <c:pt idx="141">
                  <c:v>1.6733580133002579E-2</c:v>
                </c:pt>
                <c:pt idx="142">
                  <c:v>1.7449462527606985E-2</c:v>
                </c:pt>
                <c:pt idx="143">
                  <c:v>1.7934109310211825E-2</c:v>
                </c:pt>
                <c:pt idx="144">
                  <c:v>1.8282758003438704E-2</c:v>
                </c:pt>
              </c:numCache>
            </c:numRef>
          </c:val>
          <c:smooth val="0"/>
        </c:ser>
        <c:ser>
          <c:idx val="3"/>
          <c:order val="2"/>
          <c:tx>
            <c:v>Banda de confianza - (modelo 1)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Hoja2!$I$6:$I$150</c:f>
              <c:numCache>
                <c:formatCode>General</c:formatCode>
                <c:ptCount val="145"/>
                <c:pt idx="0">
                  <c:v>1980</c:v>
                </c:pt>
                <c:pt idx="1">
                  <c:v>1980</c:v>
                </c:pt>
                <c:pt idx="2">
                  <c:v>1980</c:v>
                </c:pt>
                <c:pt idx="3">
                  <c:v>1981</c:v>
                </c:pt>
                <c:pt idx="4">
                  <c:v>1981</c:v>
                </c:pt>
                <c:pt idx="5">
                  <c:v>1981</c:v>
                </c:pt>
                <c:pt idx="6">
                  <c:v>1981</c:v>
                </c:pt>
                <c:pt idx="7">
                  <c:v>1982</c:v>
                </c:pt>
                <c:pt idx="8">
                  <c:v>1982</c:v>
                </c:pt>
                <c:pt idx="9">
                  <c:v>1982</c:v>
                </c:pt>
                <c:pt idx="10">
                  <c:v>1982</c:v>
                </c:pt>
                <c:pt idx="11">
                  <c:v>1983</c:v>
                </c:pt>
                <c:pt idx="12">
                  <c:v>1983</c:v>
                </c:pt>
                <c:pt idx="13">
                  <c:v>1983</c:v>
                </c:pt>
                <c:pt idx="14">
                  <c:v>1983</c:v>
                </c:pt>
                <c:pt idx="15">
                  <c:v>1984</c:v>
                </c:pt>
                <c:pt idx="16">
                  <c:v>1984</c:v>
                </c:pt>
                <c:pt idx="17">
                  <c:v>1984</c:v>
                </c:pt>
                <c:pt idx="18">
                  <c:v>1984</c:v>
                </c:pt>
                <c:pt idx="19">
                  <c:v>1985</c:v>
                </c:pt>
                <c:pt idx="20">
                  <c:v>1985</c:v>
                </c:pt>
                <c:pt idx="21">
                  <c:v>1985</c:v>
                </c:pt>
                <c:pt idx="22">
                  <c:v>1985</c:v>
                </c:pt>
                <c:pt idx="23">
                  <c:v>1986</c:v>
                </c:pt>
                <c:pt idx="24">
                  <c:v>1986</c:v>
                </c:pt>
                <c:pt idx="25">
                  <c:v>1986</c:v>
                </c:pt>
                <c:pt idx="26">
                  <c:v>1986</c:v>
                </c:pt>
                <c:pt idx="27">
                  <c:v>1987</c:v>
                </c:pt>
                <c:pt idx="28">
                  <c:v>1987</c:v>
                </c:pt>
                <c:pt idx="29">
                  <c:v>1987</c:v>
                </c:pt>
                <c:pt idx="30">
                  <c:v>1987</c:v>
                </c:pt>
                <c:pt idx="31">
                  <c:v>1988</c:v>
                </c:pt>
                <c:pt idx="32">
                  <c:v>1988</c:v>
                </c:pt>
                <c:pt idx="33">
                  <c:v>1988</c:v>
                </c:pt>
                <c:pt idx="34">
                  <c:v>1988</c:v>
                </c:pt>
                <c:pt idx="35">
                  <c:v>1989</c:v>
                </c:pt>
                <c:pt idx="36">
                  <c:v>1989</c:v>
                </c:pt>
                <c:pt idx="37">
                  <c:v>1989</c:v>
                </c:pt>
                <c:pt idx="38">
                  <c:v>1989</c:v>
                </c:pt>
                <c:pt idx="39">
                  <c:v>1990</c:v>
                </c:pt>
                <c:pt idx="40">
                  <c:v>1990</c:v>
                </c:pt>
                <c:pt idx="41">
                  <c:v>1990</c:v>
                </c:pt>
                <c:pt idx="42">
                  <c:v>1990</c:v>
                </c:pt>
                <c:pt idx="43">
                  <c:v>1991</c:v>
                </c:pt>
                <c:pt idx="44">
                  <c:v>1991</c:v>
                </c:pt>
                <c:pt idx="45">
                  <c:v>1991</c:v>
                </c:pt>
                <c:pt idx="46">
                  <c:v>1991</c:v>
                </c:pt>
                <c:pt idx="47">
                  <c:v>1992</c:v>
                </c:pt>
                <c:pt idx="48">
                  <c:v>1992</c:v>
                </c:pt>
                <c:pt idx="49">
                  <c:v>1992</c:v>
                </c:pt>
                <c:pt idx="50">
                  <c:v>1992</c:v>
                </c:pt>
                <c:pt idx="51">
                  <c:v>1993</c:v>
                </c:pt>
                <c:pt idx="52">
                  <c:v>1993</c:v>
                </c:pt>
                <c:pt idx="53">
                  <c:v>1993</c:v>
                </c:pt>
                <c:pt idx="54">
                  <c:v>1993</c:v>
                </c:pt>
                <c:pt idx="55">
                  <c:v>1994</c:v>
                </c:pt>
                <c:pt idx="56">
                  <c:v>1994</c:v>
                </c:pt>
                <c:pt idx="57">
                  <c:v>1994</c:v>
                </c:pt>
                <c:pt idx="58">
                  <c:v>1994</c:v>
                </c:pt>
                <c:pt idx="59">
                  <c:v>1995</c:v>
                </c:pt>
                <c:pt idx="60">
                  <c:v>1995</c:v>
                </c:pt>
                <c:pt idx="61">
                  <c:v>1995</c:v>
                </c:pt>
                <c:pt idx="62">
                  <c:v>1995</c:v>
                </c:pt>
                <c:pt idx="63">
                  <c:v>1996</c:v>
                </c:pt>
                <c:pt idx="64">
                  <c:v>1996</c:v>
                </c:pt>
                <c:pt idx="65">
                  <c:v>1996</c:v>
                </c:pt>
                <c:pt idx="66">
                  <c:v>1996</c:v>
                </c:pt>
                <c:pt idx="67">
                  <c:v>1997</c:v>
                </c:pt>
                <c:pt idx="68">
                  <c:v>1997</c:v>
                </c:pt>
                <c:pt idx="69">
                  <c:v>1997</c:v>
                </c:pt>
                <c:pt idx="70">
                  <c:v>1997</c:v>
                </c:pt>
                <c:pt idx="71">
                  <c:v>1998</c:v>
                </c:pt>
                <c:pt idx="72">
                  <c:v>1998</c:v>
                </c:pt>
                <c:pt idx="73">
                  <c:v>1998</c:v>
                </c:pt>
                <c:pt idx="74">
                  <c:v>1998</c:v>
                </c:pt>
                <c:pt idx="75">
                  <c:v>1999</c:v>
                </c:pt>
                <c:pt idx="76">
                  <c:v>1999</c:v>
                </c:pt>
                <c:pt idx="77">
                  <c:v>1999</c:v>
                </c:pt>
                <c:pt idx="78">
                  <c:v>1999</c:v>
                </c:pt>
                <c:pt idx="79">
                  <c:v>2000</c:v>
                </c:pt>
                <c:pt idx="80">
                  <c:v>2000</c:v>
                </c:pt>
                <c:pt idx="81">
                  <c:v>2000</c:v>
                </c:pt>
                <c:pt idx="82">
                  <c:v>2000</c:v>
                </c:pt>
                <c:pt idx="83">
                  <c:v>2001</c:v>
                </c:pt>
                <c:pt idx="84">
                  <c:v>2001</c:v>
                </c:pt>
                <c:pt idx="85">
                  <c:v>2001</c:v>
                </c:pt>
                <c:pt idx="86">
                  <c:v>2001</c:v>
                </c:pt>
                <c:pt idx="87">
                  <c:v>2002</c:v>
                </c:pt>
                <c:pt idx="88">
                  <c:v>2002</c:v>
                </c:pt>
                <c:pt idx="89">
                  <c:v>2002</c:v>
                </c:pt>
                <c:pt idx="90">
                  <c:v>2002</c:v>
                </c:pt>
                <c:pt idx="91">
                  <c:v>2003</c:v>
                </c:pt>
                <c:pt idx="92">
                  <c:v>2003</c:v>
                </c:pt>
                <c:pt idx="93">
                  <c:v>2003</c:v>
                </c:pt>
                <c:pt idx="94">
                  <c:v>2003</c:v>
                </c:pt>
                <c:pt idx="95">
                  <c:v>2004</c:v>
                </c:pt>
                <c:pt idx="96">
                  <c:v>2004</c:v>
                </c:pt>
                <c:pt idx="97">
                  <c:v>2004</c:v>
                </c:pt>
                <c:pt idx="98">
                  <c:v>2004</c:v>
                </c:pt>
                <c:pt idx="99">
                  <c:v>2005</c:v>
                </c:pt>
                <c:pt idx="100">
                  <c:v>2005</c:v>
                </c:pt>
                <c:pt idx="101">
                  <c:v>2005</c:v>
                </c:pt>
                <c:pt idx="102">
                  <c:v>2005</c:v>
                </c:pt>
                <c:pt idx="103">
                  <c:v>2006</c:v>
                </c:pt>
                <c:pt idx="104">
                  <c:v>2006</c:v>
                </c:pt>
                <c:pt idx="105">
                  <c:v>2006</c:v>
                </c:pt>
                <c:pt idx="106">
                  <c:v>2006</c:v>
                </c:pt>
                <c:pt idx="107">
                  <c:v>2007</c:v>
                </c:pt>
                <c:pt idx="108">
                  <c:v>2007</c:v>
                </c:pt>
                <c:pt idx="109">
                  <c:v>2007</c:v>
                </c:pt>
                <c:pt idx="110">
                  <c:v>2007</c:v>
                </c:pt>
                <c:pt idx="111">
                  <c:v>2008</c:v>
                </c:pt>
                <c:pt idx="112">
                  <c:v>2008</c:v>
                </c:pt>
                <c:pt idx="113">
                  <c:v>2008</c:v>
                </c:pt>
                <c:pt idx="114">
                  <c:v>2008</c:v>
                </c:pt>
                <c:pt idx="115">
                  <c:v>2009</c:v>
                </c:pt>
                <c:pt idx="116">
                  <c:v>2009</c:v>
                </c:pt>
                <c:pt idx="117">
                  <c:v>2009</c:v>
                </c:pt>
                <c:pt idx="118">
                  <c:v>2009</c:v>
                </c:pt>
                <c:pt idx="119">
                  <c:v>2010</c:v>
                </c:pt>
                <c:pt idx="120">
                  <c:v>2010</c:v>
                </c:pt>
                <c:pt idx="121">
                  <c:v>2010</c:v>
                </c:pt>
                <c:pt idx="122">
                  <c:v>2010</c:v>
                </c:pt>
                <c:pt idx="123">
                  <c:v>2011</c:v>
                </c:pt>
                <c:pt idx="124">
                  <c:v>2011</c:v>
                </c:pt>
                <c:pt idx="125">
                  <c:v>2011</c:v>
                </c:pt>
                <c:pt idx="126">
                  <c:v>2011</c:v>
                </c:pt>
                <c:pt idx="127">
                  <c:v>2012</c:v>
                </c:pt>
                <c:pt idx="128">
                  <c:v>2012</c:v>
                </c:pt>
                <c:pt idx="129">
                  <c:v>2012</c:v>
                </c:pt>
                <c:pt idx="130">
                  <c:v>2012</c:v>
                </c:pt>
                <c:pt idx="131">
                  <c:v>2013</c:v>
                </c:pt>
                <c:pt idx="132">
                  <c:v>2013</c:v>
                </c:pt>
                <c:pt idx="133">
                  <c:v>2013</c:v>
                </c:pt>
                <c:pt idx="134">
                  <c:v>2013</c:v>
                </c:pt>
                <c:pt idx="135">
                  <c:v>2014</c:v>
                </c:pt>
                <c:pt idx="136">
                  <c:v>2014</c:v>
                </c:pt>
                <c:pt idx="137">
                  <c:v>2014</c:v>
                </c:pt>
                <c:pt idx="138">
                  <c:v>2014</c:v>
                </c:pt>
                <c:pt idx="139">
                  <c:v>2015</c:v>
                </c:pt>
                <c:pt idx="140">
                  <c:v>2015</c:v>
                </c:pt>
                <c:pt idx="141">
                  <c:v>2015</c:v>
                </c:pt>
                <c:pt idx="142">
                  <c:v>2015</c:v>
                </c:pt>
                <c:pt idx="143">
                  <c:v>2016</c:v>
                </c:pt>
                <c:pt idx="144">
                  <c:v>2016</c:v>
                </c:pt>
              </c:numCache>
            </c:numRef>
          </c:cat>
          <c:val>
            <c:numRef>
              <c:f>Hoja2!$P$6:$P$150</c:f>
              <c:numCache>
                <c:formatCode>General</c:formatCode>
                <c:ptCount val="145"/>
                <c:pt idx="140">
                  <c:v>-4.762255656369091E-4</c:v>
                </c:pt>
                <c:pt idx="141">
                  <c:v>-1.8455125328483615E-3</c:v>
                </c:pt>
                <c:pt idx="142">
                  <c:v>-2.4136227026987644E-3</c:v>
                </c:pt>
                <c:pt idx="143">
                  <c:v>-3.383232261572543E-3</c:v>
                </c:pt>
                <c:pt idx="144">
                  <c:v>-4.0496223881633219E-3</c:v>
                </c:pt>
              </c:numCache>
            </c:numRef>
          </c:val>
          <c:smooth val="0"/>
        </c:ser>
        <c:ser>
          <c:idx val="4"/>
          <c:order val="3"/>
          <c:tx>
            <c:v>Previsión puntual (modelo 2)</c:v>
          </c:tx>
          <c:spPr>
            <a:ln w="44450">
              <a:solidFill>
                <a:srgbClr val="00B050"/>
              </a:solidFill>
            </a:ln>
          </c:spPr>
          <c:marker>
            <c:symbol val="none"/>
          </c:marker>
          <c:val>
            <c:numRef>
              <c:f>Hoja2!$T$6:$T$150</c:f>
              <c:numCache>
                <c:formatCode>General</c:formatCode>
                <c:ptCount val="145"/>
                <c:pt idx="0">
                  <c:v>4.9858405015993064E-3</c:v>
                </c:pt>
                <c:pt idx="1">
                  <c:v>1.003902349570796E-3</c:v>
                </c:pt>
                <c:pt idx="2">
                  <c:v>1.9967105382051381E-3</c:v>
                </c:pt>
                <c:pt idx="3">
                  <c:v>-5.5553898828765323E-3</c:v>
                </c:pt>
                <c:pt idx="4">
                  <c:v>7.580741590018647E-16</c:v>
                </c:pt>
                <c:pt idx="5">
                  <c:v>1.987612558935628E-3</c:v>
                </c:pt>
                <c:pt idx="6">
                  <c:v>7.580741590018647E-16</c:v>
                </c:pt>
                <c:pt idx="7">
                  <c:v>4.8751991455862984E-3</c:v>
                </c:pt>
                <c:pt idx="8">
                  <c:v>3.992374725840667E-3</c:v>
                </c:pt>
                <c:pt idx="9">
                  <c:v>4.9921375506326391E-3</c:v>
                </c:pt>
                <c:pt idx="10">
                  <c:v>3.9965432487293149E-3</c:v>
                </c:pt>
                <c:pt idx="11">
                  <c:v>1.837351232141115E-3</c:v>
                </c:pt>
                <c:pt idx="12">
                  <c:v>6.9686693160953949E-3</c:v>
                </c:pt>
                <c:pt idx="13">
                  <c:v>4.000824401944365E-3</c:v>
                </c:pt>
                <c:pt idx="14">
                  <c:v>7.9617444680558438E-3</c:v>
                </c:pt>
                <c:pt idx="15">
                  <c:v>9.9759183389634427E-4</c:v>
                </c:pt>
                <c:pt idx="16">
                  <c:v>3.9882039498849546E-3</c:v>
                </c:pt>
                <c:pt idx="17">
                  <c:v>6.9740573533792847E-3</c:v>
                </c:pt>
                <c:pt idx="18">
                  <c:v>1.9935735045660645E-3</c:v>
                </c:pt>
                <c:pt idx="19">
                  <c:v>1.2729389487513364E-2</c:v>
                </c:pt>
                <c:pt idx="20">
                  <c:v>1.9947748082731632E-3</c:v>
                </c:pt>
                <c:pt idx="21">
                  <c:v>3.0036073407984235E-3</c:v>
                </c:pt>
                <c:pt idx="22">
                  <c:v>4.9810394349705332E-3</c:v>
                </c:pt>
                <c:pt idx="23">
                  <c:v>1.4818180964333964E-2</c:v>
                </c:pt>
                <c:pt idx="24">
                  <c:v>1.0938328377057223E-2</c:v>
                </c:pt>
                <c:pt idx="25">
                  <c:v>3.9845787580137333E-3</c:v>
                </c:pt>
                <c:pt idx="26">
                  <c:v>4.9929867253772934E-3</c:v>
                </c:pt>
                <c:pt idx="27">
                  <c:v>2.3321785194201094E-2</c:v>
                </c:pt>
                <c:pt idx="28">
                  <c:v>1.4890079989813914E-2</c:v>
                </c:pt>
                <c:pt idx="29">
                  <c:v>1.3906943632057094E-2</c:v>
                </c:pt>
                <c:pt idx="30">
                  <c:v>1.5868736683377363E-2</c:v>
                </c:pt>
                <c:pt idx="31">
                  <c:v>1.0767591079215953E-2</c:v>
                </c:pt>
                <c:pt idx="32">
                  <c:v>1.1933451157798832E-2</c:v>
                </c:pt>
                <c:pt idx="33">
                  <c:v>1.1923774650855553E-2</c:v>
                </c:pt>
                <c:pt idx="34">
                  <c:v>5.9773822040624829E-3</c:v>
                </c:pt>
                <c:pt idx="35">
                  <c:v>1.7304709459216583E-2</c:v>
                </c:pt>
                <c:pt idx="36">
                  <c:v>1.0937628934396874E-2</c:v>
                </c:pt>
                <c:pt idx="37">
                  <c:v>1.1927344547733146E-2</c:v>
                </c:pt>
                <c:pt idx="38">
                  <c:v>8.9569385527360559E-3</c:v>
                </c:pt>
                <c:pt idx="39">
                  <c:v>8.0781071694430232E-3</c:v>
                </c:pt>
                <c:pt idx="40">
                  <c:v>1.2919492055133323E-2</c:v>
                </c:pt>
                <c:pt idx="41">
                  <c:v>5.9812990855571228E-3</c:v>
                </c:pt>
                <c:pt idx="42">
                  <c:v>3.9938007696159929E-3</c:v>
                </c:pt>
                <c:pt idx="43">
                  <c:v>4.69620998586486E-3</c:v>
                </c:pt>
                <c:pt idx="44">
                  <c:v>7.9742482619776893E-3</c:v>
                </c:pt>
                <c:pt idx="45">
                  <c:v>4.9857695311802588E-3</c:v>
                </c:pt>
                <c:pt idx="46">
                  <c:v>1.0938058803395947E-2</c:v>
                </c:pt>
                <c:pt idx="47">
                  <c:v>5.1455340780452077E-3</c:v>
                </c:pt>
                <c:pt idx="48">
                  <c:v>-1.0059318640103992E-2</c:v>
                </c:pt>
                <c:pt idx="49">
                  <c:v>5.0827397846120448E-16</c:v>
                </c:pt>
                <c:pt idx="50">
                  <c:v>-4.0003583070790522E-3</c:v>
                </c:pt>
                <c:pt idx="51">
                  <c:v>-1.0345410213040841E-2</c:v>
                </c:pt>
                <c:pt idx="52">
                  <c:v>4.5796699765787707E-16</c:v>
                </c:pt>
                <c:pt idx="53">
                  <c:v>8.9592042132431576E-3</c:v>
                </c:pt>
                <c:pt idx="54">
                  <c:v>3.9941378232115779E-3</c:v>
                </c:pt>
                <c:pt idx="55">
                  <c:v>8.5879647252249478E-3</c:v>
                </c:pt>
                <c:pt idx="56">
                  <c:v>3.9907439902635679E-3</c:v>
                </c:pt>
                <c:pt idx="57">
                  <c:v>4.9921341629617479E-3</c:v>
                </c:pt>
                <c:pt idx="58">
                  <c:v>7.9691783150370784E-3</c:v>
                </c:pt>
                <c:pt idx="59">
                  <c:v>8.4234572917805169E-3</c:v>
                </c:pt>
                <c:pt idx="60">
                  <c:v>6.8867363225551068E-3</c:v>
                </c:pt>
                <c:pt idx="61">
                  <c:v>4.7690591983920068E-3</c:v>
                </c:pt>
                <c:pt idx="62">
                  <c:v>7.0024495141223367E-3</c:v>
                </c:pt>
                <c:pt idx="63">
                  <c:v>6.4384705643871932E-3</c:v>
                </c:pt>
                <c:pt idx="64">
                  <c:v>6.3311980510687592E-3</c:v>
                </c:pt>
                <c:pt idx="65">
                  <c:v>9.6950062402396796E-3</c:v>
                </c:pt>
                <c:pt idx="66">
                  <c:v>3.9843943042794493E-3</c:v>
                </c:pt>
                <c:pt idx="67">
                  <c:v>1.1031748147801069E-2</c:v>
                </c:pt>
                <c:pt idx="68">
                  <c:v>9.68298833593597E-3</c:v>
                </c:pt>
                <c:pt idx="69">
                  <c:v>9.7640272055046426E-3</c:v>
                </c:pt>
                <c:pt idx="70">
                  <c:v>1.4365702996844932E-2</c:v>
                </c:pt>
                <c:pt idx="71">
                  <c:v>9.5580733910414425E-3</c:v>
                </c:pt>
                <c:pt idx="72">
                  <c:v>8.1620976616663329E-3</c:v>
                </c:pt>
                <c:pt idx="73">
                  <c:v>1.1602700282715723E-2</c:v>
                </c:pt>
                <c:pt idx="74">
                  <c:v>1.0446867650343103E-2</c:v>
                </c:pt>
                <c:pt idx="75">
                  <c:v>8.0934665337335718E-3</c:v>
                </c:pt>
                <c:pt idx="76">
                  <c:v>1.4910686015774853E-2</c:v>
                </c:pt>
                <c:pt idx="77">
                  <c:v>1.1928628708031153E-2</c:v>
                </c:pt>
                <c:pt idx="78">
                  <c:v>1.1673675890027125E-2</c:v>
                </c:pt>
                <c:pt idx="79">
                  <c:v>1.5801507131432156E-2</c:v>
                </c:pt>
                <c:pt idx="80">
                  <c:v>1.2272094246496695E-2</c:v>
                </c:pt>
                <c:pt idx="81">
                  <c:v>1.0698985170716685E-2</c:v>
                </c:pt>
                <c:pt idx="82">
                  <c:v>1.1043641429932666E-2</c:v>
                </c:pt>
                <c:pt idx="83">
                  <c:v>9.9092209910059161E-3</c:v>
                </c:pt>
                <c:pt idx="84">
                  <c:v>7.8902309468582964E-3</c:v>
                </c:pt>
                <c:pt idx="85">
                  <c:v>9.9777526460625258E-3</c:v>
                </c:pt>
                <c:pt idx="86">
                  <c:v>6.9895792749492952E-3</c:v>
                </c:pt>
                <c:pt idx="87">
                  <c:v>5.7099358453141453E-3</c:v>
                </c:pt>
                <c:pt idx="88">
                  <c:v>7.4764757975267953E-3</c:v>
                </c:pt>
                <c:pt idx="89">
                  <c:v>6.0348185658179454E-3</c:v>
                </c:pt>
                <c:pt idx="90">
                  <c:v>7.4788136103323653E-3</c:v>
                </c:pt>
                <c:pt idx="91">
                  <c:v>9.8405117089819753E-3</c:v>
                </c:pt>
                <c:pt idx="92">
                  <c:v>6.7305762196299655E-3</c:v>
                </c:pt>
                <c:pt idx="93">
                  <c:v>6.8396547249070473E-3</c:v>
                </c:pt>
                <c:pt idx="94">
                  <c:v>1.0257052522189048E-2</c:v>
                </c:pt>
                <c:pt idx="95">
                  <c:v>6.0074307703961681E-3</c:v>
                </c:pt>
                <c:pt idx="96">
                  <c:v>7.7983684504645979E-3</c:v>
                </c:pt>
                <c:pt idx="97">
                  <c:v>9.9500088801698777E-3</c:v>
                </c:pt>
                <c:pt idx="98">
                  <c:v>6.1868524533062377E-3</c:v>
                </c:pt>
                <c:pt idx="99">
                  <c:v>1.0041016182859288E-2</c:v>
                </c:pt>
                <c:pt idx="100">
                  <c:v>1.0137211814206062E-2</c:v>
                </c:pt>
                <c:pt idx="101">
                  <c:v>9.4803710977787083E-3</c:v>
                </c:pt>
                <c:pt idx="102">
                  <c:v>1.0348696222820798E-2</c:v>
                </c:pt>
                <c:pt idx="103">
                  <c:v>1.0797899487885721E-2</c:v>
                </c:pt>
                <c:pt idx="104">
                  <c:v>1.0366549538816151E-2</c:v>
                </c:pt>
                <c:pt idx="105">
                  <c:v>9.8541776893364304E-3</c:v>
                </c:pt>
                <c:pt idx="106">
                  <c:v>9.4296069780424492E-3</c:v>
                </c:pt>
                <c:pt idx="107">
                  <c:v>1.0189426255272017E-2</c:v>
                </c:pt>
                <c:pt idx="108">
                  <c:v>8.0810652197649772E-3</c:v>
                </c:pt>
                <c:pt idx="109">
                  <c:v>8.0450434182162637E-3</c:v>
                </c:pt>
                <c:pt idx="110">
                  <c:v>8.6047283941117995E-3</c:v>
                </c:pt>
                <c:pt idx="111">
                  <c:v>4.5311235029737397E-3</c:v>
                </c:pt>
                <c:pt idx="112">
                  <c:v>5.4267684660353008E-4</c:v>
                </c:pt>
                <c:pt idx="113">
                  <c:v>-7.5529476654926904E-3</c:v>
                </c:pt>
                <c:pt idx="114">
                  <c:v>-1.0169789157044411E-2</c:v>
                </c:pt>
                <c:pt idx="115">
                  <c:v>-1.610487240096907E-2</c:v>
                </c:pt>
                <c:pt idx="116">
                  <c:v>-9.7342753779669396E-3</c:v>
                </c:pt>
                <c:pt idx="117">
                  <c:v>-3.1012032733843094E-3</c:v>
                </c:pt>
                <c:pt idx="118">
                  <c:v>-6.2808819828269946E-4</c:v>
                </c:pt>
                <c:pt idx="119">
                  <c:v>2.9882515364634704E-3</c:v>
                </c:pt>
                <c:pt idx="120">
                  <c:v>1.8811685082452004E-3</c:v>
                </c:pt>
                <c:pt idx="121">
                  <c:v>4.1057205099065039E-4</c:v>
                </c:pt>
                <c:pt idx="122">
                  <c:v>1.1094202724989369E-5</c:v>
                </c:pt>
                <c:pt idx="123">
                  <c:v>-1.2692352804672406E-3</c:v>
                </c:pt>
                <c:pt idx="124">
                  <c:v>-3.0817236785156106E-3</c:v>
                </c:pt>
                <c:pt idx="125">
                  <c:v>-4.7804050126844409E-3</c:v>
                </c:pt>
                <c:pt idx="126">
                  <c:v>-3.671526273149641E-3</c:v>
                </c:pt>
                <c:pt idx="127">
                  <c:v>-6.0036096679882307E-3</c:v>
                </c:pt>
                <c:pt idx="128">
                  <c:v>-6.3962959398504047E-3</c:v>
                </c:pt>
                <c:pt idx="129">
                  <c:v>-5.0223945738098645E-3</c:v>
                </c:pt>
                <c:pt idx="130">
                  <c:v>-7.5908081515029639E-3</c:v>
                </c:pt>
                <c:pt idx="131">
                  <c:v>-3.2428530879412935E-3</c:v>
                </c:pt>
                <c:pt idx="132">
                  <c:v>-8.5959835454956337E-4</c:v>
                </c:pt>
                <c:pt idx="133">
                  <c:v>1.2486801841374365E-3</c:v>
                </c:pt>
                <c:pt idx="134">
                  <c:v>2.8576118212276262E-3</c:v>
                </c:pt>
                <c:pt idx="135">
                  <c:v>3.0639052876382821E-3</c:v>
                </c:pt>
                <c:pt idx="136">
                  <c:v>5.243181666174262E-3</c:v>
                </c:pt>
                <c:pt idx="137">
                  <c:v>5.124894634340787E-3</c:v>
                </c:pt>
                <c:pt idx="138">
                  <c:v>6.6734013171836767E-3</c:v>
                </c:pt>
                <c:pt idx="139">
                  <c:v>9.2394812405474473E-3</c:v>
                </c:pt>
                <c:pt idx="140">
                  <c:v>7.820608153011957E-3</c:v>
                </c:pt>
                <c:pt idx="141">
                  <c:v>7.820608153011957E-3</c:v>
                </c:pt>
                <c:pt idx="142">
                  <c:v>7.820608153011957E-3</c:v>
                </c:pt>
                <c:pt idx="143">
                  <c:v>7.820608153011957E-3</c:v>
                </c:pt>
                <c:pt idx="144">
                  <c:v>7.820608153011957E-3</c:v>
                </c:pt>
              </c:numCache>
            </c:numRef>
          </c:val>
          <c:smooth val="0"/>
        </c:ser>
        <c:ser>
          <c:idx val="5"/>
          <c:order val="4"/>
          <c:tx>
            <c:v>Banda de confianza + (modelo 2)</c:v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val>
            <c:numRef>
              <c:f>Hoja2!$U$6:$U$150</c:f>
              <c:numCache>
                <c:formatCode>General</c:formatCode>
                <c:ptCount val="145"/>
                <c:pt idx="140">
                  <c:v>1.6114494902439463E-2</c:v>
                </c:pt>
                <c:pt idx="141">
                  <c:v>1.7418372781012152E-2</c:v>
                </c:pt>
                <c:pt idx="142">
                  <c:v>1.8565170233276296E-2</c:v>
                </c:pt>
                <c:pt idx="143">
                  <c:v>1.960085190001554E-2</c:v>
                </c:pt>
                <c:pt idx="144">
                  <c:v>2.055256288042831E-2</c:v>
                </c:pt>
              </c:numCache>
            </c:numRef>
          </c:val>
          <c:smooth val="0"/>
        </c:ser>
        <c:ser>
          <c:idx val="6"/>
          <c:order val="5"/>
          <c:tx>
            <c:v>Banda de confianza - (modelo 2)</c:v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val>
            <c:numRef>
              <c:f>Hoja2!$V$6:$V$150</c:f>
              <c:numCache>
                <c:formatCode>General</c:formatCode>
                <c:ptCount val="145"/>
                <c:pt idx="140">
                  <c:v>-4.7327859641554774E-4</c:v>
                </c:pt>
                <c:pt idx="141">
                  <c:v>-1.7771564749882399E-3</c:v>
                </c:pt>
                <c:pt idx="142">
                  <c:v>-2.9239539272523825E-3</c:v>
                </c:pt>
                <c:pt idx="143">
                  <c:v>-3.9596355939916263E-3</c:v>
                </c:pt>
                <c:pt idx="144">
                  <c:v>-4.9113465744043978E-3</c:v>
                </c:pt>
              </c:numCache>
            </c:numRef>
          </c:val>
          <c:smooth val="0"/>
        </c:ser>
        <c:ser>
          <c:idx val="0"/>
          <c:order val="6"/>
          <c:tx>
            <c:v>Crecimiento del PIB realizado</c:v>
          </c:tx>
          <c:spPr>
            <a:ln w="4445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Hoja2!$L$6:$L$150</c:f>
              <c:numCache>
                <c:formatCode>General</c:formatCode>
                <c:ptCount val="145"/>
                <c:pt idx="0">
                  <c:v>4.9858405015993064E-3</c:v>
                </c:pt>
                <c:pt idx="1">
                  <c:v>1.0039023495695685E-3</c:v>
                </c:pt>
                <c:pt idx="2">
                  <c:v>1.9967105382039624E-3</c:v>
                </c:pt>
                <c:pt idx="3">
                  <c:v>-5.5553898828767439E-3</c:v>
                </c:pt>
                <c:pt idx="4">
                  <c:v>0</c:v>
                </c:pt>
                <c:pt idx="5">
                  <c:v>1.9876125589338902E-3</c:v>
                </c:pt>
                <c:pt idx="6">
                  <c:v>0</c:v>
                </c:pt>
                <c:pt idx="7">
                  <c:v>4.8751991455866003E-3</c:v>
                </c:pt>
                <c:pt idx="8">
                  <c:v>3.9923747258396548E-3</c:v>
                </c:pt>
                <c:pt idx="9">
                  <c:v>4.9921375506316616E-3</c:v>
                </c:pt>
                <c:pt idx="10">
                  <c:v>3.9965432487287919E-3</c:v>
                </c:pt>
                <c:pt idx="11">
                  <c:v>1.8373512321408865E-3</c:v>
                </c:pt>
                <c:pt idx="12">
                  <c:v>6.9686693160934355E-3</c:v>
                </c:pt>
                <c:pt idx="13">
                  <c:v>4.0008244019435184E-3</c:v>
                </c:pt>
                <c:pt idx="14">
                  <c:v>7.96174446805617E-3</c:v>
                </c:pt>
                <c:pt idx="15">
                  <c:v>9.9759183389588066E-4</c:v>
                </c:pt>
                <c:pt idx="16">
                  <c:v>3.9882039498833491E-3</c:v>
                </c:pt>
                <c:pt idx="17">
                  <c:v>6.9740573533789126E-3</c:v>
                </c:pt>
                <c:pt idx="18">
                  <c:v>1.9935735045656182E-3</c:v>
                </c:pt>
                <c:pt idx="19">
                  <c:v>1.2729389487512333E-2</c:v>
                </c:pt>
                <c:pt idx="20">
                  <c:v>1.9947748082717932E-3</c:v>
                </c:pt>
                <c:pt idx="21">
                  <c:v>3.0036073407990567E-3</c:v>
                </c:pt>
                <c:pt idx="22">
                  <c:v>4.9810394349693431E-3</c:v>
                </c:pt>
                <c:pt idx="23">
                  <c:v>1.4818180964332722E-2</c:v>
                </c:pt>
                <c:pt idx="24">
                  <c:v>1.0938328377056531E-2</c:v>
                </c:pt>
                <c:pt idx="25">
                  <c:v>3.9845787580138304E-3</c:v>
                </c:pt>
                <c:pt idx="26">
                  <c:v>4.9929867253764122E-3</c:v>
                </c:pt>
                <c:pt idx="27">
                  <c:v>2.3321785194199467E-2</c:v>
                </c:pt>
                <c:pt idx="28">
                  <c:v>1.4890079989813466E-2</c:v>
                </c:pt>
                <c:pt idx="29">
                  <c:v>1.3906943632057864E-2</c:v>
                </c:pt>
                <c:pt idx="30">
                  <c:v>1.5868736683376652E-2</c:v>
                </c:pt>
                <c:pt idx="31">
                  <c:v>1.0767591079214845E-2</c:v>
                </c:pt>
                <c:pt idx="32">
                  <c:v>1.1933451157798466E-2</c:v>
                </c:pt>
                <c:pt idx="33">
                  <c:v>1.1923774650855177E-2</c:v>
                </c:pt>
                <c:pt idx="34">
                  <c:v>5.9773822040607282E-3</c:v>
                </c:pt>
                <c:pt idx="35">
                  <c:v>1.730470945921591E-2</c:v>
                </c:pt>
                <c:pt idx="36">
                  <c:v>1.0937628934396386E-2</c:v>
                </c:pt>
                <c:pt idx="37">
                  <c:v>1.192734454773354E-2</c:v>
                </c:pt>
                <c:pt idx="38">
                  <c:v>8.9569385527342414E-3</c:v>
                </c:pt>
                <c:pt idx="39">
                  <c:v>8.0781071694427074E-3</c:v>
                </c:pt>
                <c:pt idx="40">
                  <c:v>1.2919492055133064E-2</c:v>
                </c:pt>
                <c:pt idx="41">
                  <c:v>5.9812990855572712E-3</c:v>
                </c:pt>
                <c:pt idx="42">
                  <c:v>3.9938007696148237E-3</c:v>
                </c:pt>
                <c:pt idx="43">
                  <c:v>4.6962099858652295E-3</c:v>
                </c:pt>
                <c:pt idx="44">
                  <c:v>7.9742482619767734E-3</c:v>
                </c:pt>
                <c:pt idx="45">
                  <c:v>4.9857695311793186E-3</c:v>
                </c:pt>
                <c:pt idx="46">
                  <c:v>1.093805880339528E-2</c:v>
                </c:pt>
                <c:pt idx="47">
                  <c:v>5.1455340780441053E-3</c:v>
                </c:pt>
                <c:pt idx="48">
                  <c:v>-1.0059318640104604E-2</c:v>
                </c:pt>
                <c:pt idx="49">
                  <c:v>0</c:v>
                </c:pt>
                <c:pt idx="50">
                  <c:v>-4.0003583070792785E-3</c:v>
                </c:pt>
                <c:pt idx="51">
                  <c:v>-1.034541021304065E-2</c:v>
                </c:pt>
                <c:pt idx="52">
                  <c:v>0</c:v>
                </c:pt>
                <c:pt idx="53">
                  <c:v>8.9592042132429755E-3</c:v>
                </c:pt>
                <c:pt idx="54">
                  <c:v>3.994137823209498E-3</c:v>
                </c:pt>
                <c:pt idx="55">
                  <c:v>8.5879647252250675E-3</c:v>
                </c:pt>
                <c:pt idx="56">
                  <c:v>3.9907439902629946E-3</c:v>
                </c:pt>
                <c:pt idx="57">
                  <c:v>4.9921341629606325E-3</c:v>
                </c:pt>
                <c:pt idx="58">
                  <c:v>7.9691783150379614E-3</c:v>
                </c:pt>
                <c:pt idx="59">
                  <c:v>8.4234572917804475E-3</c:v>
                </c:pt>
                <c:pt idx="60">
                  <c:v>6.8867363225545101E-3</c:v>
                </c:pt>
                <c:pt idx="61">
                  <c:v>4.769059198391247E-3</c:v>
                </c:pt>
                <c:pt idx="62">
                  <c:v>7.0024495141211528E-3</c:v>
                </c:pt>
                <c:pt idx="63">
                  <c:v>6.4384705643865938E-3</c:v>
                </c:pt>
                <c:pt idx="64">
                  <c:v>6.3311980510693871E-3</c:v>
                </c:pt>
                <c:pt idx="65">
                  <c:v>9.6950062402389025E-3</c:v>
                </c:pt>
                <c:pt idx="66">
                  <c:v>3.9843943042779766E-3</c:v>
                </c:pt>
                <c:pt idx="67">
                  <c:v>1.1031748147801468E-2</c:v>
                </c:pt>
                <c:pt idx="68">
                  <c:v>9.6829883359359041E-3</c:v>
                </c:pt>
                <c:pt idx="69">
                  <c:v>9.7640272055035775E-3</c:v>
                </c:pt>
                <c:pt idx="70">
                  <c:v>1.436570299684428E-2</c:v>
                </c:pt>
                <c:pt idx="71">
                  <c:v>9.5580733910418467E-3</c:v>
                </c:pt>
                <c:pt idx="72">
                  <c:v>8.1620976616652817E-3</c:v>
                </c:pt>
                <c:pt idx="73">
                  <c:v>1.1602700282715829E-2</c:v>
                </c:pt>
                <c:pt idx="74">
                  <c:v>1.0446867650342345E-2</c:v>
                </c:pt>
                <c:pt idx="75">
                  <c:v>8.0934665337325431E-3</c:v>
                </c:pt>
                <c:pt idx="76">
                  <c:v>1.4910686015775223E-2</c:v>
                </c:pt>
                <c:pt idx="77">
                  <c:v>1.1928628708029951E-2</c:v>
                </c:pt>
                <c:pt idx="78">
                  <c:v>1.1673675890026528E-2</c:v>
                </c:pt>
                <c:pt idx="79">
                  <c:v>1.5801507131432108E-2</c:v>
                </c:pt>
                <c:pt idx="80">
                  <c:v>1.2272094246496492E-2</c:v>
                </c:pt>
                <c:pt idx="81">
                  <c:v>1.0698985170715174E-2</c:v>
                </c:pt>
                <c:pt idx="82">
                  <c:v>1.1043641429932718E-2</c:v>
                </c:pt>
                <c:pt idx="83">
                  <c:v>9.9092209910051059E-3</c:v>
                </c:pt>
                <c:pt idx="84">
                  <c:v>7.8902309468581715E-3</c:v>
                </c:pt>
                <c:pt idx="85">
                  <c:v>9.9777526460622015E-3</c:v>
                </c:pt>
                <c:pt idx="86">
                  <c:v>6.989579274948845E-3</c:v>
                </c:pt>
                <c:pt idx="87">
                  <c:v>5.7099358453130463E-3</c:v>
                </c:pt>
                <c:pt idx="88">
                  <c:v>7.4764757975262636E-3</c:v>
                </c:pt>
                <c:pt idx="89">
                  <c:v>6.0348185658187052E-3</c:v>
                </c:pt>
                <c:pt idx="90">
                  <c:v>7.4788136103314364E-3</c:v>
                </c:pt>
                <c:pt idx="91">
                  <c:v>9.8405117089809657E-3</c:v>
                </c:pt>
                <c:pt idx="92">
                  <c:v>6.7305762196301511E-3</c:v>
                </c:pt>
                <c:pt idx="93">
                  <c:v>6.8396547249057029E-3</c:v>
                </c:pt>
                <c:pt idx="94">
                  <c:v>1.0257052522189627E-2</c:v>
                </c:pt>
                <c:pt idx="95">
                  <c:v>6.0074307703946511E-3</c:v>
                </c:pt>
                <c:pt idx="96">
                  <c:v>7.7983684504640549E-3</c:v>
                </c:pt>
                <c:pt idx="97">
                  <c:v>9.9500088801691648E-3</c:v>
                </c:pt>
                <c:pt idx="98">
                  <c:v>6.1868524533069263E-3</c:v>
                </c:pt>
                <c:pt idx="99">
                  <c:v>1.0041016182858516E-2</c:v>
                </c:pt>
                <c:pt idx="100">
                  <c:v>1.0137211814205575E-2</c:v>
                </c:pt>
                <c:pt idx="101">
                  <c:v>9.4803710977779641E-3</c:v>
                </c:pt>
                <c:pt idx="102">
                  <c:v>1.0348696222820267E-2</c:v>
                </c:pt>
                <c:pt idx="103">
                  <c:v>1.0797899487884807E-2</c:v>
                </c:pt>
                <c:pt idx="104">
                  <c:v>1.0366549538815262E-2</c:v>
                </c:pt>
                <c:pt idx="105">
                  <c:v>9.8541776893374209E-3</c:v>
                </c:pt>
                <c:pt idx="106">
                  <c:v>9.4296069780418195E-3</c:v>
                </c:pt>
                <c:pt idx="107">
                  <c:v>1.0189426255271928E-2</c:v>
                </c:pt>
                <c:pt idx="108">
                  <c:v>8.081065219763317E-3</c:v>
                </c:pt>
                <c:pt idx="109">
                  <c:v>8.04504341821532E-3</c:v>
                </c:pt>
                <c:pt idx="110">
                  <c:v>8.6047283941124361E-3</c:v>
                </c:pt>
                <c:pt idx="111">
                  <c:v>4.530236535058978E-3</c:v>
                </c:pt>
                <c:pt idx="112">
                  <c:v>5.4267732781032531E-4</c:v>
                </c:pt>
                <c:pt idx="113">
                  <c:v>-7.5529543864332237E-3</c:v>
                </c:pt>
                <c:pt idx="114">
                  <c:v>-1.0169798287129344E-2</c:v>
                </c:pt>
                <c:pt idx="115">
                  <c:v>-1.6103970063238923E-2</c:v>
                </c:pt>
                <c:pt idx="116">
                  <c:v>-9.7342753779666204E-3</c:v>
                </c:pt>
                <c:pt idx="117">
                  <c:v>-3.1012032733856499E-3</c:v>
                </c:pt>
                <c:pt idx="118">
                  <c:v>-6.2808819828183296E-4</c:v>
                </c:pt>
                <c:pt idx="119">
                  <c:v>2.9882515364628302E-3</c:v>
                </c:pt>
                <c:pt idx="120">
                  <c:v>1.8811685082448443E-3</c:v>
                </c:pt>
                <c:pt idx="121">
                  <c:v>4.1057205098967244E-4</c:v>
                </c:pt>
                <c:pt idx="122">
                  <c:v>1.1094202724370981E-5</c:v>
                </c:pt>
                <c:pt idx="123">
                  <c:v>-1.2692352804678996E-3</c:v>
                </c:pt>
                <c:pt idx="124">
                  <c:v>-3.0817236785166883E-3</c:v>
                </c:pt>
                <c:pt idx="125">
                  <c:v>-4.7804050126850663E-3</c:v>
                </c:pt>
                <c:pt idx="126">
                  <c:v>-3.6715262731495946E-3</c:v>
                </c:pt>
                <c:pt idx="127">
                  <c:v>-6.0036096679882888E-3</c:v>
                </c:pt>
                <c:pt idx="128">
                  <c:v>-6.3962959398512877E-3</c:v>
                </c:pt>
                <c:pt idx="129">
                  <c:v>-5.0223945738104353E-3</c:v>
                </c:pt>
                <c:pt idx="130">
                  <c:v>-7.5908081515033759E-3</c:v>
                </c:pt>
                <c:pt idx="131">
                  <c:v>-3.2428530879421032E-3</c:v>
                </c:pt>
                <c:pt idx="132">
                  <c:v>-8.5959835454921653E-4</c:v>
                </c:pt>
                <c:pt idx="133">
                  <c:v>1.2486801841359173E-3</c:v>
                </c:pt>
                <c:pt idx="134">
                  <c:v>2.8576118212284177E-3</c:v>
                </c:pt>
                <c:pt idx="135">
                  <c:v>3.0639052876367161E-3</c:v>
                </c:pt>
                <c:pt idx="136">
                  <c:v>5.2431816661742871E-3</c:v>
                </c:pt>
                <c:pt idx="137">
                  <c:v>5.124894634339518E-3</c:v>
                </c:pt>
                <c:pt idx="138">
                  <c:v>6.6734013171841381E-3</c:v>
                </c:pt>
                <c:pt idx="139">
                  <c:v>9.2394812405463614E-3</c:v>
                </c:pt>
                <c:pt idx="140">
                  <c:v>9.5515815957876189E-3</c:v>
                </c:pt>
                <c:pt idx="141">
                  <c:v>8.1637813910494447E-3</c:v>
                </c:pt>
                <c:pt idx="142">
                  <c:v>7.9168235255239229E-3</c:v>
                </c:pt>
                <c:pt idx="143">
                  <c:v>7.6272461883722317E-3</c:v>
                </c:pt>
                <c:pt idx="144">
                  <c:v>8.1991932795870883E-3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66592"/>
        <c:axId val="50768128"/>
      </c:lineChart>
      <c:catAx>
        <c:axId val="50766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0768128"/>
        <c:crosses val="autoZero"/>
        <c:auto val="1"/>
        <c:lblAlgn val="ctr"/>
        <c:lblOffset val="100"/>
        <c:noMultiLvlLbl val="0"/>
      </c:catAx>
      <c:valAx>
        <c:axId val="507681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076659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290511</xdr:colOff>
      <xdr:row>154</xdr:row>
      <xdr:rowOff>142874</xdr:rowOff>
    </xdr:from>
    <xdr:to>
      <xdr:col>9</xdr:col>
      <xdr:colOff>304800</xdr:colOff>
      <xdr:row>175</xdr:row>
      <xdr:rowOff>171449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409575</xdr:colOff>
      <xdr:row>157</xdr:row>
      <xdr:rowOff>142874</xdr:rowOff>
    </xdr:from>
    <xdr:to>
      <xdr:col>23</xdr:col>
      <xdr:colOff>171450</xdr:colOff>
      <xdr:row>188</xdr:row>
      <xdr:rowOff>152400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G23"/>
  <sheetViews>
    <sheetView showGridLines="0" workbookViewId="0">
      <selection activeCell="F26" sqref="F26"/>
    </sheetView>
  </sheetViews>
  <sheetFormatPr baseColWidth="10" defaultRowHeight="12.75" x14ac:dyDescent="0.2"/>
  <cols>
    <col min="1" max="1" width="105.140625" style="11" customWidth="1"/>
    <col min="2" max="16384" width="11.42578125" style="11"/>
  </cols>
  <sheetData>
    <row r="8" spans="1:1" x14ac:dyDescent="0.2">
      <c r="A8" s="10" t="s">
        <v>153</v>
      </c>
    </row>
    <row r="9" spans="1:1" x14ac:dyDescent="0.2">
      <c r="A9" s="10" t="s">
        <v>154</v>
      </c>
    </row>
    <row r="14" spans="1:1" ht="23.25" x14ac:dyDescent="0.35">
      <c r="A14" s="12" t="s">
        <v>237</v>
      </c>
    </row>
    <row r="18" spans="1:7" ht="75" x14ac:dyDescent="0.2">
      <c r="A18" s="13" t="s">
        <v>245</v>
      </c>
    </row>
    <row r="20" spans="1:7" x14ac:dyDescent="0.2">
      <c r="G20" s="14"/>
    </row>
    <row r="22" spans="1:7" ht="15" x14ac:dyDescent="0.25">
      <c r="A22" s="15" t="s">
        <v>244</v>
      </c>
    </row>
    <row r="23" spans="1:7" x14ac:dyDescent="0.2">
      <c r="A23" s="16"/>
    </row>
  </sheetData>
  <pageMargins left="0.75" right="0.75" top="1" bottom="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1"/>
  <sheetViews>
    <sheetView workbookViewId="0">
      <selection activeCell="D21" sqref="D21"/>
    </sheetView>
  </sheetViews>
  <sheetFormatPr baseColWidth="10" defaultRowHeight="12.75" x14ac:dyDescent="0.2"/>
  <cols>
    <col min="1" max="1" width="64.42578125" style="11" customWidth="1"/>
    <col min="2" max="2" width="14.7109375" style="11" customWidth="1"/>
    <col min="3" max="16384" width="11.42578125" style="11"/>
  </cols>
  <sheetData>
    <row r="2" spans="1:10" x14ac:dyDescent="0.2">
      <c r="A2" s="26" t="s">
        <v>155</v>
      </c>
      <c r="B2" s="26" t="s">
        <v>156</v>
      </c>
      <c r="C2" s="26" t="s">
        <v>157</v>
      </c>
      <c r="D2" s="26" t="s">
        <v>158</v>
      </c>
    </row>
    <row r="3" spans="1:10" x14ac:dyDescent="0.2">
      <c r="A3" s="21" t="s">
        <v>0</v>
      </c>
      <c r="B3" s="3" t="s">
        <v>71</v>
      </c>
      <c r="C3" s="4" t="s">
        <v>83</v>
      </c>
      <c r="D3" s="27" t="s">
        <v>159</v>
      </c>
      <c r="E3" s="18"/>
      <c r="F3" s="18"/>
      <c r="G3" s="18"/>
      <c r="H3" s="18"/>
      <c r="I3" s="18"/>
      <c r="J3" s="18"/>
    </row>
    <row r="4" spans="1:10" x14ac:dyDescent="0.2">
      <c r="A4" s="21" t="s">
        <v>1</v>
      </c>
      <c r="B4" s="3" t="s">
        <v>71</v>
      </c>
      <c r="C4" s="4" t="s">
        <v>84</v>
      </c>
      <c r="D4" s="17" t="s">
        <v>160</v>
      </c>
      <c r="E4" s="19"/>
    </row>
    <row r="5" spans="1:10" x14ac:dyDescent="0.2">
      <c r="A5" s="21" t="s">
        <v>2</v>
      </c>
      <c r="B5" s="3" t="s">
        <v>71</v>
      </c>
      <c r="C5" s="4" t="s">
        <v>85</v>
      </c>
      <c r="D5" s="17" t="s">
        <v>161</v>
      </c>
    </row>
    <row r="6" spans="1:10" x14ac:dyDescent="0.2">
      <c r="A6" s="21" t="s">
        <v>3</v>
      </c>
      <c r="B6" s="3" t="s">
        <v>71</v>
      </c>
      <c r="C6" s="4" t="s">
        <v>86</v>
      </c>
      <c r="D6" s="17" t="s">
        <v>162</v>
      </c>
    </row>
    <row r="7" spans="1:10" x14ac:dyDescent="0.2">
      <c r="A7" s="21" t="s">
        <v>4</v>
      </c>
      <c r="B7" s="3" t="s">
        <v>71</v>
      </c>
      <c r="C7" s="4" t="s">
        <v>87</v>
      </c>
      <c r="D7" s="17" t="s">
        <v>163</v>
      </c>
    </row>
    <row r="8" spans="1:10" x14ac:dyDescent="0.2">
      <c r="A8" s="21" t="s">
        <v>5</v>
      </c>
      <c r="B8" s="3" t="s">
        <v>71</v>
      </c>
      <c r="C8" s="4" t="s">
        <v>88</v>
      </c>
      <c r="D8" s="17" t="s">
        <v>164</v>
      </c>
    </row>
    <row r="9" spans="1:10" x14ac:dyDescent="0.2">
      <c r="A9" s="21" t="s">
        <v>6</v>
      </c>
      <c r="B9" s="3" t="s">
        <v>71</v>
      </c>
      <c r="C9" s="4" t="s">
        <v>89</v>
      </c>
      <c r="D9" s="17" t="s">
        <v>165</v>
      </c>
    </row>
    <row r="10" spans="1:10" x14ac:dyDescent="0.2">
      <c r="A10" s="21" t="s">
        <v>7</v>
      </c>
      <c r="B10" s="3" t="s">
        <v>71</v>
      </c>
      <c r="C10" s="4" t="s">
        <v>90</v>
      </c>
      <c r="D10" s="17" t="s">
        <v>166</v>
      </c>
    </row>
    <row r="11" spans="1:10" x14ac:dyDescent="0.2">
      <c r="A11" s="21" t="s">
        <v>8</v>
      </c>
      <c r="B11" s="3" t="s">
        <v>71</v>
      </c>
      <c r="C11" s="4" t="s">
        <v>91</v>
      </c>
      <c r="D11" s="17" t="s">
        <v>167</v>
      </c>
    </row>
    <row r="12" spans="1:10" x14ac:dyDescent="0.2">
      <c r="A12" s="21" t="s">
        <v>9</v>
      </c>
      <c r="B12" s="3" t="s">
        <v>71</v>
      </c>
      <c r="C12" s="4" t="s">
        <v>92</v>
      </c>
      <c r="D12" s="17" t="s">
        <v>168</v>
      </c>
    </row>
    <row r="13" spans="1:10" x14ac:dyDescent="0.2">
      <c r="A13" s="21" t="s">
        <v>10</v>
      </c>
      <c r="B13" s="3" t="s">
        <v>71</v>
      </c>
      <c r="C13" s="4"/>
      <c r="D13" s="17" t="s">
        <v>169</v>
      </c>
    </row>
    <row r="14" spans="1:10" x14ac:dyDescent="0.2">
      <c r="A14" s="21" t="s">
        <v>11</v>
      </c>
      <c r="B14" s="3" t="s">
        <v>71</v>
      </c>
      <c r="C14" s="4"/>
      <c r="D14" s="17" t="s">
        <v>170</v>
      </c>
    </row>
    <row r="15" spans="1:10" x14ac:dyDescent="0.2">
      <c r="A15" s="21" t="s">
        <v>12</v>
      </c>
      <c r="B15" s="3" t="s">
        <v>71</v>
      </c>
      <c r="C15" s="4"/>
      <c r="D15" s="17" t="s">
        <v>171</v>
      </c>
    </row>
    <row r="16" spans="1:10" x14ac:dyDescent="0.2">
      <c r="A16" s="21" t="s">
        <v>13</v>
      </c>
      <c r="B16" s="3" t="s">
        <v>71</v>
      </c>
      <c r="C16" s="4"/>
      <c r="D16" s="17" t="s">
        <v>172</v>
      </c>
    </row>
    <row r="17" spans="1:4" x14ac:dyDescent="0.2">
      <c r="A17" s="21" t="s">
        <v>14</v>
      </c>
      <c r="B17" s="3" t="s">
        <v>72</v>
      </c>
      <c r="C17" s="4" t="s">
        <v>93</v>
      </c>
      <c r="D17" s="17" t="s">
        <v>173</v>
      </c>
    </row>
    <row r="18" spans="1:4" x14ac:dyDescent="0.2">
      <c r="A18" s="21" t="s">
        <v>15</v>
      </c>
      <c r="B18" s="3" t="s">
        <v>71</v>
      </c>
      <c r="C18" s="4" t="s">
        <v>94</v>
      </c>
      <c r="D18" s="17" t="s">
        <v>174</v>
      </c>
    </row>
    <row r="19" spans="1:4" x14ac:dyDescent="0.2">
      <c r="A19" s="21" t="s">
        <v>16</v>
      </c>
      <c r="B19" s="3" t="s">
        <v>229</v>
      </c>
      <c r="C19" s="4" t="s">
        <v>95</v>
      </c>
      <c r="D19" s="17" t="s">
        <v>175</v>
      </c>
    </row>
    <row r="20" spans="1:4" x14ac:dyDescent="0.2">
      <c r="A20" s="21" t="s">
        <v>17</v>
      </c>
      <c r="B20" s="3" t="s">
        <v>229</v>
      </c>
      <c r="C20" s="4" t="s">
        <v>96</v>
      </c>
      <c r="D20" s="17" t="s">
        <v>176</v>
      </c>
    </row>
    <row r="21" spans="1:4" x14ac:dyDescent="0.2">
      <c r="A21" s="21" t="s">
        <v>18</v>
      </c>
      <c r="B21" s="3" t="s">
        <v>229</v>
      </c>
      <c r="C21" s="4" t="s">
        <v>97</v>
      </c>
      <c r="D21" s="17" t="s">
        <v>177</v>
      </c>
    </row>
    <row r="22" spans="1:4" x14ac:dyDescent="0.2">
      <c r="A22" s="21" t="s">
        <v>19</v>
      </c>
      <c r="B22" s="3" t="s">
        <v>229</v>
      </c>
      <c r="C22" s="4"/>
      <c r="D22" s="17" t="s">
        <v>178</v>
      </c>
    </row>
    <row r="23" spans="1:4" x14ac:dyDescent="0.2">
      <c r="A23" s="21" t="s">
        <v>20</v>
      </c>
      <c r="B23" s="3" t="s">
        <v>229</v>
      </c>
      <c r="C23" s="4" t="s">
        <v>98</v>
      </c>
      <c r="D23" s="17" t="s">
        <v>179</v>
      </c>
    </row>
    <row r="24" spans="1:4" x14ac:dyDescent="0.2">
      <c r="A24" s="21" t="s">
        <v>21</v>
      </c>
      <c r="B24" s="3" t="s">
        <v>229</v>
      </c>
      <c r="C24" s="4" t="s">
        <v>99</v>
      </c>
      <c r="D24" s="17" t="s">
        <v>180</v>
      </c>
    </row>
    <row r="25" spans="1:4" x14ac:dyDescent="0.2">
      <c r="A25" s="21" t="s">
        <v>22</v>
      </c>
      <c r="B25" s="3" t="s">
        <v>229</v>
      </c>
      <c r="C25" s="3" t="s">
        <v>100</v>
      </c>
      <c r="D25" s="17" t="s">
        <v>181</v>
      </c>
    </row>
    <row r="26" spans="1:4" x14ac:dyDescent="0.2">
      <c r="A26" s="21" t="s">
        <v>23</v>
      </c>
      <c r="B26" s="3"/>
      <c r="C26" s="3" t="s">
        <v>101</v>
      </c>
      <c r="D26" s="17" t="s">
        <v>182</v>
      </c>
    </row>
    <row r="27" spans="1:4" x14ac:dyDescent="0.2">
      <c r="A27" s="21" t="s">
        <v>24</v>
      </c>
      <c r="B27" s="3" t="s">
        <v>73</v>
      </c>
      <c r="C27" s="4" t="s">
        <v>102</v>
      </c>
      <c r="D27" s="17" t="s">
        <v>183</v>
      </c>
    </row>
    <row r="28" spans="1:4" ht="15" x14ac:dyDescent="0.25">
      <c r="A28" s="21" t="s">
        <v>25</v>
      </c>
      <c r="B28" s="3" t="s">
        <v>73</v>
      </c>
      <c r="C28" s="25" t="s">
        <v>103</v>
      </c>
      <c r="D28" s="17" t="s">
        <v>184</v>
      </c>
    </row>
    <row r="29" spans="1:4" x14ac:dyDescent="0.2">
      <c r="A29" s="21" t="s">
        <v>26</v>
      </c>
      <c r="B29" s="3" t="s">
        <v>73</v>
      </c>
      <c r="C29" s="4" t="s">
        <v>104</v>
      </c>
      <c r="D29" s="17" t="s">
        <v>185</v>
      </c>
    </row>
    <row r="30" spans="1:4" x14ac:dyDescent="0.2">
      <c r="A30" s="21" t="s">
        <v>27</v>
      </c>
      <c r="B30" s="3" t="s">
        <v>73</v>
      </c>
      <c r="C30" s="4" t="s">
        <v>105</v>
      </c>
      <c r="D30" s="17" t="s">
        <v>186</v>
      </c>
    </row>
    <row r="31" spans="1:4" x14ac:dyDescent="0.2">
      <c r="A31" s="21" t="s">
        <v>28</v>
      </c>
      <c r="B31" s="3" t="s">
        <v>73</v>
      </c>
      <c r="C31" s="4" t="s">
        <v>106</v>
      </c>
      <c r="D31" s="17" t="s">
        <v>187</v>
      </c>
    </row>
    <row r="32" spans="1:4" x14ac:dyDescent="0.2">
      <c r="A32" s="21" t="s">
        <v>29</v>
      </c>
      <c r="B32" s="3" t="s">
        <v>73</v>
      </c>
      <c r="C32" s="4" t="s">
        <v>107</v>
      </c>
      <c r="D32" s="17" t="s">
        <v>188</v>
      </c>
    </row>
    <row r="33" spans="1:4" x14ac:dyDescent="0.2">
      <c r="A33" s="21" t="s">
        <v>30</v>
      </c>
      <c r="B33" s="3"/>
      <c r="C33" s="4" t="s">
        <v>108</v>
      </c>
      <c r="D33" s="17" t="s">
        <v>189</v>
      </c>
    </row>
    <row r="34" spans="1:4" x14ac:dyDescent="0.2">
      <c r="A34" s="21" t="s">
        <v>31</v>
      </c>
      <c r="B34" s="3" t="s">
        <v>73</v>
      </c>
      <c r="C34" s="4" t="s">
        <v>109</v>
      </c>
      <c r="D34" s="17" t="s">
        <v>190</v>
      </c>
    </row>
    <row r="35" spans="1:4" x14ac:dyDescent="0.2">
      <c r="A35" s="21" t="s">
        <v>32</v>
      </c>
      <c r="B35" s="3" t="s">
        <v>73</v>
      </c>
      <c r="C35" s="4" t="s">
        <v>110</v>
      </c>
      <c r="D35" s="17" t="s">
        <v>191</v>
      </c>
    </row>
    <row r="36" spans="1:4" x14ac:dyDescent="0.2">
      <c r="A36" s="21" t="s">
        <v>33</v>
      </c>
      <c r="B36" s="3" t="s">
        <v>73</v>
      </c>
      <c r="C36" s="4" t="s">
        <v>111</v>
      </c>
      <c r="D36" s="17" t="s">
        <v>192</v>
      </c>
    </row>
    <row r="37" spans="1:4" x14ac:dyDescent="0.2">
      <c r="A37" s="21" t="s">
        <v>34</v>
      </c>
      <c r="B37" s="3" t="s">
        <v>73</v>
      </c>
      <c r="C37" s="4" t="s">
        <v>112</v>
      </c>
      <c r="D37" s="17" t="s">
        <v>193</v>
      </c>
    </row>
    <row r="38" spans="1:4" x14ac:dyDescent="0.2">
      <c r="A38" s="21" t="s">
        <v>35</v>
      </c>
      <c r="B38" s="4" t="s">
        <v>74</v>
      </c>
      <c r="C38" s="4" t="s">
        <v>113</v>
      </c>
      <c r="D38" s="17" t="s">
        <v>194</v>
      </c>
    </row>
    <row r="39" spans="1:4" x14ac:dyDescent="0.2">
      <c r="A39" s="21" t="s">
        <v>36</v>
      </c>
      <c r="B39" s="3" t="s">
        <v>75</v>
      </c>
      <c r="C39" s="4" t="s">
        <v>114</v>
      </c>
      <c r="D39" s="17" t="s">
        <v>195</v>
      </c>
    </row>
    <row r="40" spans="1:4" x14ac:dyDescent="0.2">
      <c r="A40" s="21" t="s">
        <v>37</v>
      </c>
      <c r="B40" s="3" t="s">
        <v>72</v>
      </c>
      <c r="C40" s="4" t="s">
        <v>115</v>
      </c>
      <c r="D40" s="17" t="s">
        <v>196</v>
      </c>
    </row>
    <row r="41" spans="1:4" x14ac:dyDescent="0.2">
      <c r="A41" s="21" t="s">
        <v>38</v>
      </c>
      <c r="B41" s="3" t="s">
        <v>71</v>
      </c>
      <c r="C41" s="4" t="s">
        <v>116</v>
      </c>
      <c r="D41" s="17" t="s">
        <v>197</v>
      </c>
    </row>
    <row r="42" spans="1:4" x14ac:dyDescent="0.2">
      <c r="A42" s="21" t="s">
        <v>39</v>
      </c>
      <c r="B42" s="3" t="s">
        <v>71</v>
      </c>
      <c r="C42" s="4" t="s">
        <v>117</v>
      </c>
      <c r="D42" s="17" t="s">
        <v>198</v>
      </c>
    </row>
    <row r="43" spans="1:4" x14ac:dyDescent="0.2">
      <c r="A43" s="21" t="s">
        <v>40</v>
      </c>
      <c r="B43" s="3" t="s">
        <v>229</v>
      </c>
      <c r="C43" s="4" t="s">
        <v>118</v>
      </c>
      <c r="D43" s="17" t="s">
        <v>199</v>
      </c>
    </row>
    <row r="44" spans="1:4" x14ac:dyDescent="0.2">
      <c r="A44" s="21" t="s">
        <v>41</v>
      </c>
      <c r="B44" s="3" t="s">
        <v>71</v>
      </c>
      <c r="C44" s="4" t="s">
        <v>119</v>
      </c>
      <c r="D44" s="17" t="s">
        <v>200</v>
      </c>
    </row>
    <row r="45" spans="1:4" x14ac:dyDescent="0.2">
      <c r="A45" s="21" t="s">
        <v>42</v>
      </c>
      <c r="B45" s="3" t="s">
        <v>230</v>
      </c>
      <c r="C45" s="4" t="s">
        <v>120</v>
      </c>
      <c r="D45" s="17" t="s">
        <v>201</v>
      </c>
    </row>
    <row r="46" spans="1:4" x14ac:dyDescent="0.2">
      <c r="A46" s="21" t="s">
        <v>43</v>
      </c>
      <c r="B46" s="3" t="s">
        <v>72</v>
      </c>
      <c r="C46" s="4" t="s">
        <v>121</v>
      </c>
      <c r="D46" s="17" t="s">
        <v>202</v>
      </c>
    </row>
    <row r="47" spans="1:4" x14ac:dyDescent="0.2">
      <c r="A47" s="21" t="s">
        <v>44</v>
      </c>
      <c r="B47" s="3" t="s">
        <v>72</v>
      </c>
      <c r="C47" s="4" t="s">
        <v>122</v>
      </c>
      <c r="D47" s="17" t="s">
        <v>203</v>
      </c>
    </row>
    <row r="48" spans="1:4" x14ac:dyDescent="0.2">
      <c r="A48" s="21" t="s">
        <v>45</v>
      </c>
      <c r="B48" s="3" t="s">
        <v>76</v>
      </c>
      <c r="C48" s="4" t="s">
        <v>123</v>
      </c>
      <c r="D48" s="17" t="s">
        <v>204</v>
      </c>
    </row>
    <row r="49" spans="1:4" x14ac:dyDescent="0.2">
      <c r="A49" s="21" t="s">
        <v>46</v>
      </c>
      <c r="B49" s="3" t="s">
        <v>76</v>
      </c>
      <c r="C49" s="4" t="s">
        <v>124</v>
      </c>
      <c r="D49" s="17" t="s">
        <v>205</v>
      </c>
    </row>
    <row r="50" spans="1:4" x14ac:dyDescent="0.2">
      <c r="A50" s="22" t="s">
        <v>47</v>
      </c>
      <c r="B50" s="5" t="s">
        <v>77</v>
      </c>
      <c r="C50" s="23" t="s">
        <v>125</v>
      </c>
      <c r="D50" s="17" t="s">
        <v>206</v>
      </c>
    </row>
    <row r="51" spans="1:4" x14ac:dyDescent="0.2">
      <c r="A51" s="22" t="s">
        <v>47</v>
      </c>
      <c r="B51" s="5" t="s">
        <v>78</v>
      </c>
      <c r="C51" s="23" t="s">
        <v>126</v>
      </c>
      <c r="D51" s="17" t="s">
        <v>207</v>
      </c>
    </row>
    <row r="52" spans="1:4" x14ac:dyDescent="0.2">
      <c r="A52" s="21" t="s">
        <v>48</v>
      </c>
      <c r="B52" s="3" t="s">
        <v>79</v>
      </c>
      <c r="C52" s="3" t="s">
        <v>127</v>
      </c>
      <c r="D52" s="17" t="s">
        <v>208</v>
      </c>
    </row>
    <row r="53" spans="1:4" x14ac:dyDescent="0.2">
      <c r="A53" s="21" t="s">
        <v>49</v>
      </c>
      <c r="B53" s="3" t="s">
        <v>80</v>
      </c>
      <c r="C53" s="3"/>
      <c r="D53" s="17" t="s">
        <v>209</v>
      </c>
    </row>
    <row r="54" spans="1:4" x14ac:dyDescent="0.2">
      <c r="A54" s="21" t="s">
        <v>50</v>
      </c>
      <c r="B54" s="3" t="s">
        <v>80</v>
      </c>
      <c r="C54" s="3" t="s">
        <v>128</v>
      </c>
      <c r="D54" s="17" t="s">
        <v>210</v>
      </c>
    </row>
    <row r="55" spans="1:4" x14ac:dyDescent="0.2">
      <c r="A55" s="21" t="s">
        <v>51</v>
      </c>
      <c r="B55" s="3" t="s">
        <v>80</v>
      </c>
      <c r="C55" s="3" t="s">
        <v>129</v>
      </c>
      <c r="D55" s="17" t="s">
        <v>211</v>
      </c>
    </row>
    <row r="56" spans="1:4" x14ac:dyDescent="0.2">
      <c r="A56" s="21" t="s">
        <v>52</v>
      </c>
      <c r="B56" s="3" t="s">
        <v>80</v>
      </c>
      <c r="C56" s="3" t="s">
        <v>130</v>
      </c>
      <c r="D56" s="17" t="s">
        <v>212</v>
      </c>
    </row>
    <row r="57" spans="1:4" x14ac:dyDescent="0.2">
      <c r="A57" s="21" t="s">
        <v>53</v>
      </c>
      <c r="B57" s="3" t="s">
        <v>80</v>
      </c>
      <c r="C57" s="3" t="s">
        <v>131</v>
      </c>
      <c r="D57" s="17" t="s">
        <v>213</v>
      </c>
    </row>
    <row r="58" spans="1:4" x14ac:dyDescent="0.2">
      <c r="A58" s="21" t="s">
        <v>54</v>
      </c>
      <c r="B58" s="3" t="s">
        <v>80</v>
      </c>
      <c r="C58" s="3" t="s">
        <v>132</v>
      </c>
      <c r="D58" s="17" t="s">
        <v>214</v>
      </c>
    </row>
    <row r="59" spans="1:4" x14ac:dyDescent="0.2">
      <c r="A59" s="21" t="s">
        <v>55</v>
      </c>
      <c r="B59" s="3" t="s">
        <v>80</v>
      </c>
      <c r="C59" s="3" t="s">
        <v>133</v>
      </c>
      <c r="D59" s="17" t="s">
        <v>215</v>
      </c>
    </row>
    <row r="60" spans="1:4" x14ac:dyDescent="0.2">
      <c r="A60" s="21" t="s">
        <v>56</v>
      </c>
      <c r="B60" s="3" t="s">
        <v>80</v>
      </c>
      <c r="C60" s="3" t="s">
        <v>134</v>
      </c>
      <c r="D60" s="17" t="s">
        <v>216</v>
      </c>
    </row>
    <row r="61" spans="1:4" x14ac:dyDescent="0.2">
      <c r="A61" s="21" t="s">
        <v>57</v>
      </c>
      <c r="B61" s="3" t="s">
        <v>80</v>
      </c>
      <c r="C61" s="3" t="s">
        <v>135</v>
      </c>
      <c r="D61" s="17" t="s">
        <v>217</v>
      </c>
    </row>
    <row r="62" spans="1:4" x14ac:dyDescent="0.2">
      <c r="A62" s="21" t="s">
        <v>58</v>
      </c>
      <c r="B62" s="3" t="s">
        <v>80</v>
      </c>
      <c r="C62" s="3" t="s">
        <v>136</v>
      </c>
      <c r="D62" s="17" t="s">
        <v>218</v>
      </c>
    </row>
    <row r="63" spans="1:4" x14ac:dyDescent="0.2">
      <c r="A63" s="21" t="s">
        <v>59</v>
      </c>
      <c r="B63" s="3" t="s">
        <v>80</v>
      </c>
      <c r="C63" s="3" t="s">
        <v>137</v>
      </c>
      <c r="D63" s="17" t="s">
        <v>219</v>
      </c>
    </row>
    <row r="64" spans="1:4" x14ac:dyDescent="0.2">
      <c r="A64" s="21" t="s">
        <v>60</v>
      </c>
      <c r="B64" s="3" t="s">
        <v>80</v>
      </c>
      <c r="C64" s="3" t="s">
        <v>138</v>
      </c>
      <c r="D64" s="17" t="s">
        <v>220</v>
      </c>
    </row>
    <row r="65" spans="1:4" x14ac:dyDescent="0.2">
      <c r="A65" s="21" t="s">
        <v>61</v>
      </c>
      <c r="B65" s="3" t="s">
        <v>80</v>
      </c>
      <c r="C65" s="3" t="s">
        <v>139</v>
      </c>
      <c r="D65" s="17" t="s">
        <v>221</v>
      </c>
    </row>
    <row r="66" spans="1:4" x14ac:dyDescent="0.2">
      <c r="A66" s="21" t="s">
        <v>62</v>
      </c>
      <c r="B66" s="3" t="s">
        <v>80</v>
      </c>
      <c r="C66" s="3" t="s">
        <v>140</v>
      </c>
      <c r="D66" s="17" t="s">
        <v>222</v>
      </c>
    </row>
    <row r="67" spans="1:4" x14ac:dyDescent="0.2">
      <c r="A67" s="21" t="s">
        <v>63</v>
      </c>
      <c r="B67" s="3" t="s">
        <v>80</v>
      </c>
      <c r="C67" s="3" t="s">
        <v>141</v>
      </c>
      <c r="D67" s="17" t="s">
        <v>223</v>
      </c>
    </row>
    <row r="68" spans="1:4" x14ac:dyDescent="0.2">
      <c r="A68" s="21" t="s">
        <v>64</v>
      </c>
      <c r="B68" s="3" t="s">
        <v>80</v>
      </c>
      <c r="C68" s="3" t="s">
        <v>142</v>
      </c>
      <c r="D68" s="17" t="s">
        <v>224</v>
      </c>
    </row>
    <row r="69" spans="1:4" x14ac:dyDescent="0.2">
      <c r="A69" s="21" t="s">
        <v>54</v>
      </c>
      <c r="B69" s="3" t="s">
        <v>80</v>
      </c>
      <c r="C69" s="3" t="s">
        <v>143</v>
      </c>
      <c r="D69" s="17" t="s">
        <v>225</v>
      </c>
    </row>
    <row r="70" spans="1:4" x14ac:dyDescent="0.2">
      <c r="A70" s="21" t="s">
        <v>65</v>
      </c>
      <c r="B70" s="3" t="s">
        <v>80</v>
      </c>
      <c r="C70" s="3" t="s">
        <v>144</v>
      </c>
      <c r="D70" s="17" t="s">
        <v>226</v>
      </c>
    </row>
    <row r="71" spans="1:4" x14ac:dyDescent="0.2">
      <c r="A71" s="21" t="s">
        <v>66</v>
      </c>
      <c r="B71" s="3" t="s">
        <v>80</v>
      </c>
      <c r="C71" s="3" t="s">
        <v>145</v>
      </c>
      <c r="D71" s="17" t="s">
        <v>227</v>
      </c>
    </row>
    <row r="72" spans="1:4" x14ac:dyDescent="0.2">
      <c r="A72" s="21" t="s">
        <v>57</v>
      </c>
      <c r="B72" s="3" t="s">
        <v>80</v>
      </c>
      <c r="C72" s="3" t="s">
        <v>146</v>
      </c>
      <c r="D72" s="17" t="s">
        <v>231</v>
      </c>
    </row>
    <row r="73" spans="1:4" x14ac:dyDescent="0.2">
      <c r="A73" s="21" t="s">
        <v>67</v>
      </c>
      <c r="B73" s="3" t="s">
        <v>80</v>
      </c>
      <c r="C73" s="3" t="s">
        <v>147</v>
      </c>
      <c r="D73" s="17" t="s">
        <v>232</v>
      </c>
    </row>
    <row r="74" spans="1:4" x14ac:dyDescent="0.2">
      <c r="A74" s="21" t="s">
        <v>68</v>
      </c>
      <c r="B74" s="3" t="s">
        <v>80</v>
      </c>
      <c r="C74" s="3" t="s">
        <v>148</v>
      </c>
      <c r="D74" s="17" t="s">
        <v>233</v>
      </c>
    </row>
    <row r="75" spans="1:4" x14ac:dyDescent="0.2">
      <c r="A75" s="21" t="s">
        <v>69</v>
      </c>
      <c r="B75" s="3" t="s">
        <v>80</v>
      </c>
      <c r="C75" s="3" t="s">
        <v>149</v>
      </c>
      <c r="D75" s="17" t="s">
        <v>234</v>
      </c>
    </row>
    <row r="76" spans="1:4" x14ac:dyDescent="0.2">
      <c r="A76" s="21" t="s">
        <v>228</v>
      </c>
      <c r="B76" s="3" t="s">
        <v>80</v>
      </c>
      <c r="C76" s="3" t="s">
        <v>150</v>
      </c>
      <c r="D76" s="17" t="s">
        <v>235</v>
      </c>
    </row>
    <row r="77" spans="1:4" x14ac:dyDescent="0.2">
      <c r="A77" s="21" t="s">
        <v>70</v>
      </c>
      <c r="B77" s="24"/>
      <c r="C77" s="4" t="s">
        <v>151</v>
      </c>
      <c r="D77" s="17" t="s">
        <v>236</v>
      </c>
    </row>
    <row r="81" spans="1:1" x14ac:dyDescent="0.2">
      <c r="A81" s="20"/>
    </row>
  </sheetData>
  <hyperlinks>
    <hyperlink ref="D3" location="BDREMS!C1" display="BDREMS!C1"/>
    <hyperlink ref="D4" location="BDREMS!D1" display="BDREMS!D1"/>
    <hyperlink ref="D6" location="BDREMS!F1" display="BDREMS!F1"/>
    <hyperlink ref="D7" location="BDREMS!G1" display="BDREMS!G1"/>
    <hyperlink ref="D8" location="BDREMS!H1" display="BDREMS!H1"/>
    <hyperlink ref="D9:D12" location="BDREMS!H1" display="BDREMS!H1"/>
    <hyperlink ref="D9" location="BDREMS!I1" display="BDREMS!I1"/>
    <hyperlink ref="D10" location="BDREMS!J1" display="BDREMS!J1"/>
    <hyperlink ref="D11" location="BDREMS!K1" display="BDREMS!K1"/>
    <hyperlink ref="D12" location="BDREMS!L1" display="BDREMS!L1"/>
    <hyperlink ref="D17" location="BDREMS!Q1" display="BDREMS!Q1"/>
    <hyperlink ref="D18" location="BDREMS!R1" display="BDREMS!R1"/>
    <hyperlink ref="D19" location="BDREMS!S1" display="BDREMS!S1"/>
    <hyperlink ref="D20" location="BDREMS!T1" display="BDREMS!T1"/>
    <hyperlink ref="D21" location="BDREMS!U1" display="BDREMS!U1"/>
    <hyperlink ref="D23" location="BDREMS!W1" display="BDREMS!W1"/>
    <hyperlink ref="D24" location="BDREMS!X1" display="BDREMS!X1"/>
    <hyperlink ref="D27" location="BDREMS!AA1" display="BDREMS!AA1"/>
    <hyperlink ref="D28:D33" location="BDREMS!T1" display="BDREMS!T1"/>
    <hyperlink ref="D28" location="BDREMS!AB1" display="BDREMS!AB1"/>
    <hyperlink ref="D29" location="BDREMS!AC1" display="BDREMS!AC1"/>
    <hyperlink ref="D30" location="BDREMS!AD1" display="BDREMS!AD1"/>
    <hyperlink ref="D31" location="BDREMS!AE1" display="BDREMS!AE1"/>
    <hyperlink ref="D32" location="BDREMS!AF1" display="BDREMS!AF1"/>
    <hyperlink ref="D33" location="BDREMS!AG1" display="BDREMS!AG1"/>
    <hyperlink ref="D34:D44" location="BDREMS!Z1" display="BDREMS!Z1"/>
    <hyperlink ref="D34" location="BDREMS!AH1" display="BDREMS!AH1"/>
    <hyperlink ref="D35" location="BDREMS!AI1" display="BDREMS!AI1"/>
    <hyperlink ref="D36" location="BDREMS!AJ1" display="BDREMS!AJ1"/>
    <hyperlink ref="D37" location="BDREMS!AK1" display="BDREMS!AK1"/>
    <hyperlink ref="D38" location="BDREMS!AL1" display="BDREMS!AL1"/>
    <hyperlink ref="D39" location="BDREMS!AM1" display="BDREMS!AM1"/>
    <hyperlink ref="D40" location="BDREMS!AN1" display="BDREMS!AN1"/>
    <hyperlink ref="D41" location="BDREMS!AO1" display="BDREMS!AO1"/>
    <hyperlink ref="D42" location="BDREMS!AP1" display="BDREMS!AP1"/>
    <hyperlink ref="D43" location="BDREMS!AQ1" display="BDREMS!AQ1"/>
    <hyperlink ref="D44" location="BDREMS!AK1" display="BDREMS!AR1"/>
    <hyperlink ref="D45:D51" location="BDREMS!AK1" display="BDREMS!AK1"/>
    <hyperlink ref="D45" location="BDREMS!AS1" display="BDREMS!AS1"/>
    <hyperlink ref="D46" location="BDREMS!AT1" display="BDREMS!AT1"/>
    <hyperlink ref="D47" location="BDREMS!AU1" display="BDREMS!AU1"/>
    <hyperlink ref="D48" location="BDREMS!AV1" display="BDREMS!AV1"/>
    <hyperlink ref="D49" location="BDREMS!AW1" display="BDREMS!AW1"/>
    <hyperlink ref="D50" location="BDREMS!AX1" display="BDREMS!AX1"/>
    <hyperlink ref="D51" location="BDREMS!AY1" display="BDREMS!AY1"/>
    <hyperlink ref="D54" location="BDREMS!BB1" display="BDREMS!BB1"/>
    <hyperlink ref="D55" location="BDREMS!BC1" display="BDREMS!BC1"/>
    <hyperlink ref="D56" location="BDREMS!BD1" display="BDREMS!BD1"/>
    <hyperlink ref="D58" location="BDREMS!BF1" display="BDREMS!BF1"/>
    <hyperlink ref="D59" location="BDREMS!BG1" display="BDREMS!BG1"/>
    <hyperlink ref="D60" location="BDREMS!BH1" display="BDREMS!BH1"/>
    <hyperlink ref="D61" location="BDREMS!BI1" display="BDREMS!BI1"/>
    <hyperlink ref="D62" location="BDREMS!BJ1" display="BDREMS!BJ1"/>
    <hyperlink ref="D63:D72" location="BDREMS!BA1" display="BDREMS!BA1"/>
    <hyperlink ref="D63" location="BDREMS!BK1" display="BDREMS!BK1"/>
    <hyperlink ref="D64" location="BDREMS!BC1" display="BDREMS!BL1"/>
    <hyperlink ref="D65" location="BDREMS!BM1" display="BDREMS!BM1"/>
    <hyperlink ref="D66" location="BDREMS!BN1" display="BDREMS!BN1"/>
    <hyperlink ref="D67" location="BDREMS!BO1" display="BDREMS!BO1"/>
    <hyperlink ref="D68" location="BDREMS!BP1" display="BDREMS!BP1"/>
    <hyperlink ref="D69" location="BDREMS!BQ1" display="BDREMS!BQ1"/>
    <hyperlink ref="D70" location="BDREMS!BR1" display="BDREMS!BR1"/>
    <hyperlink ref="D71" location="BDREMS!BS1" display="BDREMS!BS1"/>
    <hyperlink ref="D72" location="BDREMS!BT1" display="BDREMS!BT1"/>
    <hyperlink ref="D73:D77" location="BDREMS!BK1" display="BDREMS!BK1"/>
    <hyperlink ref="D73" location="BDREMS!BU1" display="BDREMS!BU1"/>
    <hyperlink ref="D74" location="BDREMS!BV1" display="BDREMS!BV1"/>
    <hyperlink ref="D75" location="BDREMS!BW1" display="BDREMS!BW1"/>
    <hyperlink ref="D76" location="BDREMS!BX1" display="BDREMS!BX1"/>
    <hyperlink ref="D77" location="BDREMS!BY1" display="BDREMS!BY1"/>
    <hyperlink ref="D5" location="BDREMS!E1" display="BDREMS!E1"/>
    <hyperlink ref="D13:D16" location="BDREMS!H1" display="BDREMS!H1"/>
    <hyperlink ref="D13" location="BDREMS!M1" display="BDREMS!M1"/>
    <hyperlink ref="D14" location="BDREMS!N1" display="BDREMS!N1"/>
    <hyperlink ref="D15" location="BDREMS!O1" display="BDREMS!O1"/>
    <hyperlink ref="D16" location="BDREMS!P1" display="BDREMS!P1"/>
    <hyperlink ref="D22" location="BDREMS!V1" display="BDREMS!V1"/>
    <hyperlink ref="D25" location="BDREMS!Y1" display="BDREMS!Y1"/>
    <hyperlink ref="D26" location="BDREMS!Z1" display="BDREMS!Z1"/>
    <hyperlink ref="D52" location="BDREMS!AZ1" display="BDREMS!AZ1"/>
    <hyperlink ref="D53" location="BDREMS!BA1" display="BDREMS!BA1"/>
    <hyperlink ref="D57" location="BDREMS!BE1" display="BDREMS!BE1"/>
  </hyperlinks>
  <pageMargins left="0.75" right="0.75" top="1" bottom="1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55"/>
  <sheetViews>
    <sheetView workbookViewId="0">
      <pane xSplit="2" ySplit="1" topLeftCell="C2" activePane="bottomRight" state="frozen"/>
      <selection pane="topRight" activeCell="C1" sqref="C1"/>
      <selection pane="bottomLeft" activeCell="A4" sqref="A4"/>
      <selection pane="bottomRight" activeCell="Z10" sqref="Z10"/>
    </sheetView>
  </sheetViews>
  <sheetFormatPr baseColWidth="10" defaultRowHeight="15" x14ac:dyDescent="0.25"/>
  <cols>
    <col min="1" max="2" width="11.5703125" bestFit="1" customWidth="1"/>
    <col min="3" max="3" width="14.42578125" style="9" bestFit="1" customWidth="1"/>
    <col min="4" max="4" width="13.140625" bestFit="1" customWidth="1"/>
    <col min="5" max="6" width="14.42578125" bestFit="1" customWidth="1"/>
    <col min="7" max="9" width="13.140625" bestFit="1" customWidth="1"/>
    <col min="10" max="10" width="12.5703125" bestFit="1" customWidth="1"/>
    <col min="11" max="13" width="13.140625" bestFit="1" customWidth="1"/>
    <col min="14" max="14" width="11.5703125" customWidth="1"/>
    <col min="15" max="15" width="11.85546875" bestFit="1" customWidth="1"/>
    <col min="16" max="16" width="13.140625" bestFit="1" customWidth="1"/>
    <col min="17" max="17" width="14.42578125" bestFit="1" customWidth="1"/>
    <col min="18" max="18" width="16.42578125" bestFit="1" customWidth="1"/>
    <col min="19" max="23" width="11.7109375" bestFit="1" customWidth="1"/>
    <col min="24" max="24" width="12.85546875" customWidth="1"/>
    <col min="25" max="25" width="11.7109375" bestFit="1" customWidth="1"/>
    <col min="26" max="26" width="18.42578125" customWidth="1"/>
    <col min="27" max="27" width="15.28515625" customWidth="1"/>
    <col min="28" max="29" width="13.140625" bestFit="1" customWidth="1"/>
    <col min="30" max="30" width="11.85546875" bestFit="1" customWidth="1"/>
    <col min="31" max="32" width="13.140625" bestFit="1" customWidth="1"/>
    <col min="33" max="33" width="11.7109375" bestFit="1" customWidth="1"/>
    <col min="34" max="35" width="13.140625" bestFit="1" customWidth="1"/>
    <col min="36" max="37" width="11.85546875" bestFit="1" customWidth="1"/>
    <col min="38" max="38" width="11.7109375" bestFit="1" customWidth="1"/>
    <col min="39" max="39" width="16.42578125" bestFit="1" customWidth="1"/>
    <col min="40" max="40" width="14.42578125" bestFit="1" customWidth="1"/>
    <col min="41" max="41" width="13.140625" bestFit="1" customWidth="1"/>
    <col min="42" max="42" width="14.42578125" bestFit="1" customWidth="1"/>
    <col min="43" max="43" width="11.7109375" bestFit="1" customWidth="1"/>
    <col min="44" max="44" width="11.5703125" customWidth="1"/>
    <col min="45" max="45" width="11.7109375" bestFit="1" customWidth="1"/>
    <col min="46" max="47" width="16.42578125" bestFit="1" customWidth="1"/>
    <col min="48" max="49" width="11.7109375" bestFit="1" customWidth="1"/>
    <col min="50" max="50" width="11.7109375" style="8" bestFit="1" customWidth="1"/>
    <col min="51" max="51" width="14.28515625" style="8" bestFit="1" customWidth="1"/>
    <col min="52" max="52" width="17.28515625" customWidth="1"/>
    <col min="53" max="53" width="22.140625" customWidth="1"/>
    <col min="54" max="54" width="15.5703125" customWidth="1"/>
    <col min="55" max="55" width="13.42578125" bestFit="1" customWidth="1"/>
    <col min="56" max="56" width="12" bestFit="1" customWidth="1"/>
    <col min="57" max="57" width="14.85546875" customWidth="1"/>
    <col min="58" max="58" width="13.85546875" customWidth="1"/>
    <col min="59" max="59" width="15" customWidth="1"/>
    <col min="60" max="60" width="14.42578125" customWidth="1"/>
    <col min="61" max="61" width="14.28515625" customWidth="1"/>
    <col min="62" max="62" width="13.42578125" customWidth="1"/>
    <col min="63" max="63" width="16.85546875" customWidth="1"/>
    <col min="64" max="65" width="15" customWidth="1"/>
    <col min="66" max="66" width="16.28515625" customWidth="1"/>
    <col min="67" max="67" width="12" bestFit="1" customWidth="1"/>
    <col min="68" max="68" width="13.7109375" customWidth="1"/>
    <col min="69" max="69" width="14.42578125" customWidth="1"/>
    <col min="70" max="70" width="14.7109375" customWidth="1"/>
    <col min="71" max="71" width="13.7109375" customWidth="1"/>
    <col min="72" max="72" width="14.85546875" customWidth="1"/>
    <col min="73" max="73" width="14.5703125" customWidth="1"/>
    <col min="74" max="74" width="12" bestFit="1" customWidth="1"/>
    <col min="75" max="75" width="15.140625" customWidth="1"/>
    <col min="76" max="76" width="11.85546875" bestFit="1" customWidth="1"/>
    <col min="77" max="77" width="14.42578125" bestFit="1" customWidth="1"/>
  </cols>
  <sheetData>
    <row r="1" spans="1:77" ht="128.25" x14ac:dyDescent="0.25">
      <c r="A1" s="88" t="s">
        <v>247</v>
      </c>
      <c r="B1" s="89"/>
      <c r="C1" s="28" t="s">
        <v>0</v>
      </c>
      <c r="D1" s="29" t="s">
        <v>1</v>
      </c>
      <c r="E1" s="29" t="s">
        <v>2</v>
      </c>
      <c r="F1" s="29" t="s">
        <v>3</v>
      </c>
      <c r="G1" s="29" t="s">
        <v>4</v>
      </c>
      <c r="H1" s="29" t="s">
        <v>5</v>
      </c>
      <c r="I1" s="29" t="s">
        <v>6</v>
      </c>
      <c r="J1" s="29" t="s">
        <v>7</v>
      </c>
      <c r="K1" s="29" t="s">
        <v>8</v>
      </c>
      <c r="L1" s="29" t="s">
        <v>9</v>
      </c>
      <c r="M1" s="29" t="s">
        <v>10</v>
      </c>
      <c r="N1" s="29" t="s">
        <v>11</v>
      </c>
      <c r="O1" s="29" t="s">
        <v>12</v>
      </c>
      <c r="P1" s="29" t="s">
        <v>13</v>
      </c>
      <c r="Q1" s="29" t="s">
        <v>14</v>
      </c>
      <c r="R1" s="29" t="s">
        <v>15</v>
      </c>
      <c r="S1" s="29" t="s">
        <v>16</v>
      </c>
      <c r="T1" s="29" t="s">
        <v>17</v>
      </c>
      <c r="U1" s="29" t="s">
        <v>18</v>
      </c>
      <c r="V1" s="29" t="s">
        <v>19</v>
      </c>
      <c r="W1" s="29" t="s">
        <v>20</v>
      </c>
      <c r="X1" s="29" t="s">
        <v>21</v>
      </c>
      <c r="Y1" s="29" t="s">
        <v>22</v>
      </c>
      <c r="Z1" s="30" t="s">
        <v>23</v>
      </c>
      <c r="AA1" s="30" t="s">
        <v>24</v>
      </c>
      <c r="AB1" s="30" t="s">
        <v>25</v>
      </c>
      <c r="AC1" s="30" t="s">
        <v>26</v>
      </c>
      <c r="AD1" s="29" t="s">
        <v>27</v>
      </c>
      <c r="AE1" s="29" t="s">
        <v>28</v>
      </c>
      <c r="AF1" s="29" t="s">
        <v>29</v>
      </c>
      <c r="AG1" s="29" t="s">
        <v>30</v>
      </c>
      <c r="AH1" s="29" t="s">
        <v>31</v>
      </c>
      <c r="AI1" s="29" t="s">
        <v>32</v>
      </c>
      <c r="AJ1" s="29" t="s">
        <v>33</v>
      </c>
      <c r="AK1" s="29" t="s">
        <v>34</v>
      </c>
      <c r="AL1" s="29" t="s">
        <v>35</v>
      </c>
      <c r="AM1" s="29" t="s">
        <v>36</v>
      </c>
      <c r="AN1" s="29" t="s">
        <v>37</v>
      </c>
      <c r="AO1" s="29" t="s">
        <v>238</v>
      </c>
      <c r="AP1" s="29" t="s">
        <v>39</v>
      </c>
      <c r="AQ1" s="29" t="s">
        <v>239</v>
      </c>
      <c r="AR1" s="29" t="s">
        <v>41</v>
      </c>
      <c r="AS1" s="29" t="s">
        <v>42</v>
      </c>
      <c r="AT1" s="29" t="s">
        <v>43</v>
      </c>
      <c r="AU1" s="29" t="s">
        <v>44</v>
      </c>
      <c r="AV1" s="29" t="s">
        <v>45</v>
      </c>
      <c r="AW1" s="29" t="s">
        <v>46</v>
      </c>
      <c r="AX1" s="31" t="s">
        <v>47</v>
      </c>
      <c r="AY1" s="31" t="s">
        <v>47</v>
      </c>
      <c r="AZ1" s="29" t="s">
        <v>48</v>
      </c>
      <c r="BA1" s="29" t="s">
        <v>49</v>
      </c>
      <c r="BB1" s="29" t="s">
        <v>50</v>
      </c>
      <c r="BC1" s="29" t="s">
        <v>51</v>
      </c>
      <c r="BD1" s="29" t="s">
        <v>52</v>
      </c>
      <c r="BE1" s="29" t="s">
        <v>53</v>
      </c>
      <c r="BF1" s="29" t="s">
        <v>54</v>
      </c>
      <c r="BG1" s="29" t="s">
        <v>55</v>
      </c>
      <c r="BH1" s="29" t="s">
        <v>56</v>
      </c>
      <c r="BI1" s="29" t="s">
        <v>57</v>
      </c>
      <c r="BJ1" s="29" t="s">
        <v>58</v>
      </c>
      <c r="BK1" s="29" t="s">
        <v>59</v>
      </c>
      <c r="BL1" s="29" t="s">
        <v>60</v>
      </c>
      <c r="BM1" s="29" t="s">
        <v>61</v>
      </c>
      <c r="BN1" s="29" t="s">
        <v>62</v>
      </c>
      <c r="BO1" s="29" t="s">
        <v>63</v>
      </c>
      <c r="BP1" s="29" t="s">
        <v>64</v>
      </c>
      <c r="BQ1" s="29" t="s">
        <v>54</v>
      </c>
      <c r="BR1" s="29" t="s">
        <v>65</v>
      </c>
      <c r="BS1" s="29" t="s">
        <v>66</v>
      </c>
      <c r="BT1" s="29" t="s">
        <v>57</v>
      </c>
      <c r="BU1" s="29" t="s">
        <v>67</v>
      </c>
      <c r="BV1" s="29" t="s">
        <v>68</v>
      </c>
      <c r="BW1" s="29" t="s">
        <v>69</v>
      </c>
      <c r="BX1" s="29" t="s">
        <v>240</v>
      </c>
      <c r="BY1" s="29" t="s">
        <v>70</v>
      </c>
    </row>
    <row r="2" spans="1:77" x14ac:dyDescent="0.25">
      <c r="A2" s="1"/>
      <c r="B2" s="2"/>
      <c r="C2" s="32" t="s">
        <v>71</v>
      </c>
      <c r="D2" s="33" t="s">
        <v>71</v>
      </c>
      <c r="E2" s="33" t="s">
        <v>71</v>
      </c>
      <c r="F2" s="33" t="s">
        <v>71</v>
      </c>
      <c r="G2" s="33" t="s">
        <v>71</v>
      </c>
      <c r="H2" s="33" t="s">
        <v>71</v>
      </c>
      <c r="I2" s="33" t="s">
        <v>71</v>
      </c>
      <c r="J2" s="33" t="s">
        <v>71</v>
      </c>
      <c r="K2" s="33" t="s">
        <v>71</v>
      </c>
      <c r="L2" s="33" t="s">
        <v>71</v>
      </c>
      <c r="M2" s="33" t="s">
        <v>71</v>
      </c>
      <c r="N2" s="33" t="s">
        <v>71</v>
      </c>
      <c r="O2" s="33" t="s">
        <v>71</v>
      </c>
      <c r="P2" s="33" t="s">
        <v>71</v>
      </c>
      <c r="Q2" s="33" t="s">
        <v>72</v>
      </c>
      <c r="R2" s="33" t="s">
        <v>71</v>
      </c>
      <c r="S2" s="34" t="s">
        <v>230</v>
      </c>
      <c r="T2" s="34" t="s">
        <v>230</v>
      </c>
      <c r="U2" s="34" t="s">
        <v>230</v>
      </c>
      <c r="V2" s="34" t="s">
        <v>230</v>
      </c>
      <c r="W2" s="34" t="s">
        <v>230</v>
      </c>
      <c r="X2" s="34" t="s">
        <v>230</v>
      </c>
      <c r="Y2" s="33" t="s">
        <v>230</v>
      </c>
      <c r="Z2" s="33"/>
      <c r="AA2" s="33" t="s">
        <v>73</v>
      </c>
      <c r="AB2" s="33" t="s">
        <v>73</v>
      </c>
      <c r="AC2" s="33" t="s">
        <v>73</v>
      </c>
      <c r="AD2" s="33" t="s">
        <v>241</v>
      </c>
      <c r="AE2" s="33" t="s">
        <v>73</v>
      </c>
      <c r="AF2" s="33" t="s">
        <v>73</v>
      </c>
      <c r="AG2" s="33"/>
      <c r="AH2" s="33" t="s">
        <v>73</v>
      </c>
      <c r="AI2" s="33" t="s">
        <v>73</v>
      </c>
      <c r="AJ2" s="33" t="s">
        <v>73</v>
      </c>
      <c r="AK2" s="33" t="s">
        <v>73</v>
      </c>
      <c r="AL2" s="35" t="s">
        <v>74</v>
      </c>
      <c r="AM2" s="33" t="s">
        <v>75</v>
      </c>
      <c r="AN2" s="33" t="s">
        <v>72</v>
      </c>
      <c r="AO2" s="33" t="s">
        <v>71</v>
      </c>
      <c r="AP2" s="33" t="s">
        <v>71</v>
      </c>
      <c r="AQ2" s="33" t="s">
        <v>230</v>
      </c>
      <c r="AR2" s="33" t="s">
        <v>71</v>
      </c>
      <c r="AS2" s="33" t="s">
        <v>230</v>
      </c>
      <c r="AT2" s="33" t="s">
        <v>72</v>
      </c>
      <c r="AU2" s="33" t="s">
        <v>72</v>
      </c>
      <c r="AV2" s="33" t="s">
        <v>76</v>
      </c>
      <c r="AW2" s="33" t="s">
        <v>76</v>
      </c>
      <c r="AX2" s="36" t="s">
        <v>77</v>
      </c>
      <c r="AY2" s="36" t="s">
        <v>78</v>
      </c>
      <c r="AZ2" s="33" t="s">
        <v>79</v>
      </c>
      <c r="BA2" s="33" t="s">
        <v>80</v>
      </c>
      <c r="BB2" s="33" t="s">
        <v>80</v>
      </c>
      <c r="BC2" s="33" t="s">
        <v>80</v>
      </c>
      <c r="BD2" s="33" t="s">
        <v>80</v>
      </c>
      <c r="BE2" s="33" t="s">
        <v>80</v>
      </c>
      <c r="BF2" s="33" t="s">
        <v>80</v>
      </c>
      <c r="BG2" s="33" t="s">
        <v>80</v>
      </c>
      <c r="BH2" s="33" t="s">
        <v>80</v>
      </c>
      <c r="BI2" s="33" t="s">
        <v>80</v>
      </c>
      <c r="BJ2" s="33" t="s">
        <v>80</v>
      </c>
      <c r="BK2" s="33" t="s">
        <v>80</v>
      </c>
      <c r="BL2" s="33" t="s">
        <v>80</v>
      </c>
      <c r="BM2" s="33" t="s">
        <v>80</v>
      </c>
      <c r="BN2" s="33" t="s">
        <v>80</v>
      </c>
      <c r="BO2" s="33" t="s">
        <v>80</v>
      </c>
      <c r="BP2" s="33" t="s">
        <v>80</v>
      </c>
      <c r="BQ2" s="33" t="s">
        <v>80</v>
      </c>
      <c r="BR2" s="33" t="s">
        <v>80</v>
      </c>
      <c r="BS2" s="33" t="s">
        <v>80</v>
      </c>
      <c r="BT2" s="33" t="s">
        <v>80</v>
      </c>
      <c r="BU2" s="33" t="s">
        <v>80</v>
      </c>
      <c r="BV2" s="33" t="s">
        <v>80</v>
      </c>
      <c r="BW2" s="33" t="s">
        <v>80</v>
      </c>
      <c r="BX2" s="33" t="s">
        <v>80</v>
      </c>
      <c r="BY2" s="37"/>
    </row>
    <row r="3" spans="1:77" x14ac:dyDescent="0.25">
      <c r="A3" s="6" t="s">
        <v>81</v>
      </c>
      <c r="B3" s="6" t="s">
        <v>82</v>
      </c>
      <c r="C3" s="38" t="s">
        <v>83</v>
      </c>
      <c r="D3" s="39" t="s">
        <v>84</v>
      </c>
      <c r="E3" s="39" t="s">
        <v>85</v>
      </c>
      <c r="F3" s="39" t="s">
        <v>86</v>
      </c>
      <c r="G3" s="39" t="s">
        <v>87</v>
      </c>
      <c r="H3" s="39" t="s">
        <v>88</v>
      </c>
      <c r="I3" s="39" t="s">
        <v>89</v>
      </c>
      <c r="J3" s="39" t="s">
        <v>90</v>
      </c>
      <c r="K3" s="39" t="s">
        <v>91</v>
      </c>
      <c r="L3" s="39" t="s">
        <v>92</v>
      </c>
      <c r="M3" s="39"/>
      <c r="N3" s="39"/>
      <c r="O3" s="39"/>
      <c r="P3" s="39"/>
      <c r="Q3" s="39" t="s">
        <v>93</v>
      </c>
      <c r="R3" s="39" t="s">
        <v>94</v>
      </c>
      <c r="S3" s="40" t="s">
        <v>95</v>
      </c>
      <c r="T3" s="40" t="s">
        <v>96</v>
      </c>
      <c r="U3" s="40" t="s">
        <v>97</v>
      </c>
      <c r="V3" s="40"/>
      <c r="W3" s="40" t="s">
        <v>98</v>
      </c>
      <c r="X3" s="40" t="s">
        <v>99</v>
      </c>
      <c r="Y3" s="41" t="s">
        <v>100</v>
      </c>
      <c r="Z3" s="41" t="s">
        <v>101</v>
      </c>
      <c r="AA3" s="39" t="s">
        <v>102</v>
      </c>
      <c r="AB3" s="42" t="s">
        <v>103</v>
      </c>
      <c r="AC3" s="39" t="s">
        <v>104</v>
      </c>
      <c r="AD3" s="39" t="s">
        <v>105</v>
      </c>
      <c r="AE3" s="39" t="s">
        <v>106</v>
      </c>
      <c r="AF3" s="39" t="s">
        <v>107</v>
      </c>
      <c r="AG3" s="39" t="s">
        <v>108</v>
      </c>
      <c r="AH3" s="39" t="s">
        <v>109</v>
      </c>
      <c r="AI3" s="39" t="s">
        <v>110</v>
      </c>
      <c r="AJ3" s="39" t="s">
        <v>111</v>
      </c>
      <c r="AK3" s="39" t="s">
        <v>112</v>
      </c>
      <c r="AL3" s="39" t="s">
        <v>113</v>
      </c>
      <c r="AM3" s="39" t="s">
        <v>114</v>
      </c>
      <c r="AN3" s="39" t="s">
        <v>115</v>
      </c>
      <c r="AO3" s="39" t="s">
        <v>116</v>
      </c>
      <c r="AP3" s="39" t="s">
        <v>117</v>
      </c>
      <c r="AQ3" s="39" t="s">
        <v>118</v>
      </c>
      <c r="AR3" s="39" t="s">
        <v>119</v>
      </c>
      <c r="AS3" s="39" t="s">
        <v>120</v>
      </c>
      <c r="AT3" s="39" t="s">
        <v>121</v>
      </c>
      <c r="AU3" s="39" t="s">
        <v>122</v>
      </c>
      <c r="AV3" s="39" t="s">
        <v>123</v>
      </c>
      <c r="AW3" s="39" t="s">
        <v>124</v>
      </c>
      <c r="AX3" s="43" t="s">
        <v>125</v>
      </c>
      <c r="AY3" s="43" t="s">
        <v>126</v>
      </c>
      <c r="AZ3" s="41" t="s">
        <v>127</v>
      </c>
      <c r="BA3" s="41"/>
      <c r="BB3" s="41" t="s">
        <v>128</v>
      </c>
      <c r="BC3" s="41" t="s">
        <v>129</v>
      </c>
      <c r="BD3" s="41" t="s">
        <v>130</v>
      </c>
      <c r="BE3" s="41" t="s">
        <v>131</v>
      </c>
      <c r="BF3" s="41" t="s">
        <v>132</v>
      </c>
      <c r="BG3" s="41" t="s">
        <v>133</v>
      </c>
      <c r="BH3" s="41" t="s">
        <v>134</v>
      </c>
      <c r="BI3" s="41" t="s">
        <v>135</v>
      </c>
      <c r="BJ3" s="41" t="s">
        <v>136</v>
      </c>
      <c r="BK3" s="41" t="s">
        <v>137</v>
      </c>
      <c r="BL3" s="41" t="s">
        <v>138</v>
      </c>
      <c r="BM3" s="41" t="s">
        <v>139</v>
      </c>
      <c r="BN3" s="41" t="s">
        <v>140</v>
      </c>
      <c r="BO3" s="41" t="s">
        <v>141</v>
      </c>
      <c r="BP3" s="41" t="s">
        <v>142</v>
      </c>
      <c r="BQ3" s="41" t="s">
        <v>143</v>
      </c>
      <c r="BR3" s="41" t="s">
        <v>144</v>
      </c>
      <c r="BS3" s="41" t="s">
        <v>145</v>
      </c>
      <c r="BT3" s="41" t="s">
        <v>146</v>
      </c>
      <c r="BU3" s="41" t="s">
        <v>147</v>
      </c>
      <c r="BV3" s="41" t="s">
        <v>148</v>
      </c>
      <c r="BW3" s="41" t="s">
        <v>149</v>
      </c>
      <c r="BX3" s="41" t="s">
        <v>150</v>
      </c>
      <c r="BY3" s="39" t="s">
        <v>151</v>
      </c>
    </row>
    <row r="4" spans="1:77" ht="15.75" x14ac:dyDescent="0.25">
      <c r="A4" s="44">
        <v>1980</v>
      </c>
      <c r="B4" s="45">
        <v>1</v>
      </c>
      <c r="C4" s="46">
        <v>122842</v>
      </c>
      <c r="D4" s="83">
        <v>15170</v>
      </c>
      <c r="E4" s="46">
        <v>107672</v>
      </c>
      <c r="F4" s="46">
        <v>78752</v>
      </c>
      <c r="G4" s="46">
        <v>15363</v>
      </c>
      <c r="H4" s="46">
        <v>26479</v>
      </c>
      <c r="I4" s="46">
        <v>24548</v>
      </c>
      <c r="J4" s="46">
        <v>1931</v>
      </c>
      <c r="K4" s="46">
        <v>12395</v>
      </c>
      <c r="L4" s="46">
        <v>10147</v>
      </c>
      <c r="M4" s="46">
        <v>8040.3164757709246</v>
      </c>
      <c r="N4" s="46">
        <v>1247.8864537779086</v>
      </c>
      <c r="O4" s="46">
        <v>669.59301561051416</v>
      </c>
      <c r="P4" s="46">
        <v>6122.8370063825023</v>
      </c>
      <c r="Q4" s="46">
        <v>23414</v>
      </c>
      <c r="R4" s="46">
        <v>1339156.2889697468</v>
      </c>
      <c r="S4" s="47">
        <v>0.19060256264144185</v>
      </c>
      <c r="T4" s="47">
        <v>0.1893158268996343</v>
      </c>
      <c r="U4" s="47">
        <v>0.19455835448805572</v>
      </c>
      <c r="V4" s="47">
        <v>0.20612677203845528</v>
      </c>
      <c r="W4" s="47">
        <v>0.2592174263816055</v>
      </c>
      <c r="X4" s="47">
        <v>0.38898196511284122</v>
      </c>
      <c r="Y4" s="47">
        <v>0.4137782023621942</v>
      </c>
      <c r="Z4" s="46">
        <v>1628.8119750608323</v>
      </c>
      <c r="AA4" s="48">
        <v>37417.538999999997</v>
      </c>
      <c r="AB4" s="46">
        <v>14215.985073738544</v>
      </c>
      <c r="AC4" s="49">
        <v>26970.475999999999</v>
      </c>
      <c r="AD4" s="46">
        <v>19519.9519</v>
      </c>
      <c r="AE4" s="46">
        <v>12835.209073738548</v>
      </c>
      <c r="AF4" s="50">
        <v>12412.230687198857</v>
      </c>
      <c r="AG4" s="51">
        <f>AF4/AE4</f>
        <v>0.96704546189238749</v>
      </c>
      <c r="AH4" s="50">
        <v>9705.2337708307477</v>
      </c>
      <c r="AI4" s="50">
        <v>9368.8722392464661</v>
      </c>
      <c r="AJ4" s="50">
        <v>1646.0037039871104</v>
      </c>
      <c r="AK4" s="50">
        <v>1691.4587978142088</v>
      </c>
      <c r="AL4" s="52">
        <v>9.7128408115082614</v>
      </c>
      <c r="AM4" s="46">
        <v>6342001.6550810672</v>
      </c>
      <c r="AN4" s="53">
        <v>11570</v>
      </c>
      <c r="AO4" s="53">
        <v>9858</v>
      </c>
      <c r="AP4" s="46">
        <v>97814</v>
      </c>
      <c r="AQ4" s="47">
        <v>0.19828471287969979</v>
      </c>
      <c r="AR4" s="46">
        <v>5780.0697077963887</v>
      </c>
      <c r="AS4" s="54">
        <v>0.21318000000000001</v>
      </c>
      <c r="AT4" s="55">
        <v>46210.903998578833</v>
      </c>
      <c r="AU4" s="55">
        <v>190498.2632376588</v>
      </c>
      <c r="AV4" s="56">
        <v>15.648666666666665</v>
      </c>
      <c r="AW4" s="56">
        <v>16.076666666666668</v>
      </c>
      <c r="AX4" s="57">
        <v>0.70890143906992142</v>
      </c>
      <c r="AY4" s="57">
        <v>1.4106333333333332</v>
      </c>
      <c r="AZ4" s="58">
        <v>15206.387601672877</v>
      </c>
      <c r="BA4" s="59">
        <v>-12352.826403014855</v>
      </c>
      <c r="BB4" s="55">
        <v>6782.4431175329382</v>
      </c>
      <c r="BC4" s="55">
        <v>268.96474181505442</v>
      </c>
      <c r="BD4" s="55">
        <v>25.640218612733719</v>
      </c>
      <c r="BE4" s="55">
        <v>1597.5763078667865</v>
      </c>
      <c r="BF4" s="55">
        <v>364.40746764471226</v>
      </c>
      <c r="BG4" s="55">
        <v>1421.1879524224064</v>
      </c>
      <c r="BH4" s="55">
        <v>2892.9217766252896</v>
      </c>
      <c r="BI4" s="55">
        <v>186.34634303779478</v>
      </c>
      <c r="BJ4" s="55">
        <v>25.398309508161283</v>
      </c>
      <c r="BK4" s="55">
        <v>7412.7167347180848</v>
      </c>
      <c r="BL4" s="55">
        <v>647.8989902612368</v>
      </c>
      <c r="BM4" s="55">
        <v>500.66682521587916</v>
      </c>
      <c r="BN4" s="55">
        <v>2316.7911112261277</v>
      </c>
      <c r="BO4" s="55">
        <v>1.706292605772864</v>
      </c>
      <c r="BP4" s="55">
        <v>270.16316266918233</v>
      </c>
      <c r="BQ4" s="55">
        <v>156.94701930802046</v>
      </c>
      <c r="BR4" s="55">
        <v>2540.9279869832872</v>
      </c>
      <c r="BS4" s="55">
        <v>401.06684235340953</v>
      </c>
      <c r="BT4" s="55">
        <v>269.02467868565998</v>
      </c>
      <c r="BU4" s="55">
        <v>304.88261169028431</v>
      </c>
      <c r="BV4" s="55">
        <v>2.6272938891504829</v>
      </c>
      <c r="BW4" s="55">
        <v>-630.27361718514601</v>
      </c>
      <c r="BX4" s="55">
        <v>355.2919</v>
      </c>
      <c r="BY4" s="46">
        <v>89245.447653545372</v>
      </c>
    </row>
    <row r="5" spans="1:77" ht="15.75" x14ac:dyDescent="0.25">
      <c r="A5" s="44">
        <v>1980</v>
      </c>
      <c r="B5" s="45">
        <v>2</v>
      </c>
      <c r="C5" s="46">
        <v>123456</v>
      </c>
      <c r="D5" s="83">
        <v>15582</v>
      </c>
      <c r="E5" s="46">
        <v>107874</v>
      </c>
      <c r="F5" s="46">
        <v>79015</v>
      </c>
      <c r="G5" s="46">
        <v>16008</v>
      </c>
      <c r="H5" s="46">
        <v>25627</v>
      </c>
      <c r="I5" s="46">
        <v>24329</v>
      </c>
      <c r="J5" s="46">
        <v>1298</v>
      </c>
      <c r="K5" s="46">
        <v>12727</v>
      </c>
      <c r="L5" s="46">
        <v>9921</v>
      </c>
      <c r="M5" s="46">
        <v>7708.594185022027</v>
      </c>
      <c r="N5" s="46">
        <v>1076.1205609656056</v>
      </c>
      <c r="O5" s="46">
        <v>618.39911271741994</v>
      </c>
      <c r="P5" s="46">
        <v>6014.0745113390021</v>
      </c>
      <c r="Q5" s="46">
        <v>23962</v>
      </c>
      <c r="R5" s="46">
        <v>1348348.8490543878</v>
      </c>
      <c r="S5" s="47">
        <v>0.19409344219803007</v>
      </c>
      <c r="T5" s="47">
        <v>0.19722837435929888</v>
      </c>
      <c r="U5" s="47">
        <v>0.20939530234882558</v>
      </c>
      <c r="V5" s="47">
        <v>0.22528669489087097</v>
      </c>
      <c r="W5" s="47">
        <v>0.28443466645713839</v>
      </c>
      <c r="X5" s="47">
        <v>0.39330712629775222</v>
      </c>
      <c r="Y5" s="47">
        <v>0.41247694576875682</v>
      </c>
      <c r="Z5" s="46">
        <v>1633.4153658764064</v>
      </c>
      <c r="AA5" s="48">
        <v>37469.834000000003</v>
      </c>
      <c r="AB5" s="46">
        <v>14199.674535242306</v>
      </c>
      <c r="AC5" s="60">
        <v>27048.434000000001</v>
      </c>
      <c r="AD5" s="46">
        <v>15166.9046</v>
      </c>
      <c r="AE5" s="46">
        <v>12718.204535242308</v>
      </c>
      <c r="AF5" s="50">
        <v>12298.659114134834</v>
      </c>
      <c r="AG5" s="51">
        <f t="shared" ref="AG5:AG68" si="0">AF5/AE5</f>
        <v>0.96701221308834051</v>
      </c>
      <c r="AH5" s="50">
        <v>9590.4446734644389</v>
      </c>
      <c r="AI5" s="50">
        <v>9257.8254229199338</v>
      </c>
      <c r="AJ5" s="50">
        <v>1669.5335092629864</v>
      </c>
      <c r="AK5" s="50">
        <v>1715.5791074681247</v>
      </c>
      <c r="AL5" s="52">
        <v>10.433126451758636</v>
      </c>
      <c r="AM5" s="46">
        <v>6405192.8013913659</v>
      </c>
      <c r="AN5" s="53">
        <v>12078</v>
      </c>
      <c r="AO5" s="53">
        <v>10066</v>
      </c>
      <c r="AP5" s="46">
        <v>97808</v>
      </c>
      <c r="AQ5" s="47">
        <v>0.2020901314048858</v>
      </c>
      <c r="AR5" s="46">
        <v>5751.07985269848</v>
      </c>
      <c r="AS5" s="54">
        <v>0.22650333333333333</v>
      </c>
      <c r="AT5" s="55">
        <v>47296.764027099875</v>
      </c>
      <c r="AU5" s="55">
        <v>197687.97625562033</v>
      </c>
      <c r="AV5" s="56">
        <v>18.222333333333335</v>
      </c>
      <c r="AW5" s="56">
        <v>12.573333333333332</v>
      </c>
      <c r="AX5" s="57">
        <v>0.71904510809644795</v>
      </c>
      <c r="AY5" s="57">
        <v>1.3907333333333334</v>
      </c>
      <c r="AZ5" s="58">
        <v>16021.295265829849</v>
      </c>
      <c r="BA5" s="59">
        <v>-13712.143182351323</v>
      </c>
      <c r="BB5" s="55">
        <v>6886.1095460164852</v>
      </c>
      <c r="BC5" s="55">
        <v>275.3514753826019</v>
      </c>
      <c r="BD5" s="55">
        <v>26.140555325002335</v>
      </c>
      <c r="BE5" s="55">
        <v>1626.1707194911362</v>
      </c>
      <c r="BF5" s="55">
        <v>378.42308997139889</v>
      </c>
      <c r="BG5" s="55">
        <v>1441.4801278883517</v>
      </c>
      <c r="BH5" s="55">
        <v>2924.0811175972626</v>
      </c>
      <c r="BI5" s="55">
        <v>188.32809201616331</v>
      </c>
      <c r="BJ5" s="55">
        <v>26.134368344568639</v>
      </c>
      <c r="BK5" s="55">
        <v>7546.2446672315727</v>
      </c>
      <c r="BL5" s="55">
        <v>653.85392461187257</v>
      </c>
      <c r="BM5" s="55">
        <v>510.30589925803815</v>
      </c>
      <c r="BN5" s="55">
        <v>2356.9279799955675</v>
      </c>
      <c r="BO5" s="55">
        <v>1.7219753904410182</v>
      </c>
      <c r="BP5" s="55">
        <v>268.87384003004388</v>
      </c>
      <c r="BQ5" s="55">
        <v>158.75609495064703</v>
      </c>
      <c r="BR5" s="55">
        <v>2595.9127329110042</v>
      </c>
      <c r="BS5" s="55">
        <v>411.09726099636612</v>
      </c>
      <c r="BT5" s="55">
        <v>271.07809893208486</v>
      </c>
      <c r="BU5" s="55">
        <v>314.12145217807466</v>
      </c>
      <c r="BV5" s="55">
        <v>3.5845478548636454</v>
      </c>
      <c r="BW5" s="55">
        <v>-660.13512121508711</v>
      </c>
      <c r="BX5" s="55">
        <v>428.28289999999998</v>
      </c>
      <c r="BY5" s="46">
        <v>90566.292281526839</v>
      </c>
    </row>
    <row r="6" spans="1:77" ht="15.75" x14ac:dyDescent="0.25">
      <c r="A6" s="44">
        <v>1980</v>
      </c>
      <c r="B6" s="45">
        <v>3</v>
      </c>
      <c r="C6" s="46">
        <v>123580</v>
      </c>
      <c r="D6" s="83">
        <v>15925</v>
      </c>
      <c r="E6" s="46">
        <v>107655</v>
      </c>
      <c r="F6" s="46">
        <v>78975</v>
      </c>
      <c r="G6" s="46">
        <v>16337</v>
      </c>
      <c r="H6" s="46">
        <v>26113</v>
      </c>
      <c r="I6" s="46">
        <v>23810</v>
      </c>
      <c r="J6" s="46">
        <v>2303</v>
      </c>
      <c r="K6" s="46">
        <v>12184</v>
      </c>
      <c r="L6" s="46">
        <v>10029</v>
      </c>
      <c r="M6" s="46">
        <v>7758.2396979232235</v>
      </c>
      <c r="N6" s="46">
        <v>1213.4268201976938</v>
      </c>
      <c r="O6" s="46">
        <v>702.46373096272475</v>
      </c>
      <c r="P6" s="46">
        <v>5842.3491467628037</v>
      </c>
      <c r="Q6" s="46">
        <v>24577</v>
      </c>
      <c r="R6" s="46">
        <v>1357914.595886667</v>
      </c>
      <c r="S6" s="47">
        <v>0.19887522252791714</v>
      </c>
      <c r="T6" s="47">
        <v>0.20110161443494776</v>
      </c>
      <c r="U6" s="47">
        <v>0.21399277713166431</v>
      </c>
      <c r="V6" s="47">
        <v>0.22507349853002939</v>
      </c>
      <c r="W6" s="47">
        <v>0.28291201575837166</v>
      </c>
      <c r="X6" s="47">
        <v>0.42716123242596471</v>
      </c>
      <c r="Y6" s="47">
        <v>0.45831037407286929</v>
      </c>
      <c r="Z6" s="46">
        <v>1636.8367889754916</v>
      </c>
      <c r="AA6" s="48">
        <v>37533.451000000001</v>
      </c>
      <c r="AB6" s="46">
        <v>14163.117763291204</v>
      </c>
      <c r="AC6" s="60">
        <v>27134.75</v>
      </c>
      <c r="AD6" s="46">
        <v>12703.1052</v>
      </c>
      <c r="AE6" s="46">
        <v>12617.487763291203</v>
      </c>
      <c r="AF6" s="50">
        <v>12198.652637551557</v>
      </c>
      <c r="AG6" s="51">
        <f t="shared" si="0"/>
        <v>0.96680518867169518</v>
      </c>
      <c r="AH6" s="50">
        <v>9510.5104627073251</v>
      </c>
      <c r="AI6" s="50">
        <v>9178.302933751962</v>
      </c>
      <c r="AJ6" s="50">
        <v>1682.812508457509</v>
      </c>
      <c r="AK6" s="50">
        <v>1728.8542076502745</v>
      </c>
      <c r="AL6" s="52">
        <v>10.913063252259711</v>
      </c>
      <c r="AM6" s="46">
        <v>6917514.4553453624</v>
      </c>
      <c r="AN6" s="53">
        <v>12398</v>
      </c>
      <c r="AO6" s="53">
        <v>10259</v>
      </c>
      <c r="AP6" s="46">
        <v>97396</v>
      </c>
      <c r="AQ6" s="47">
        <v>0.20705782688116059</v>
      </c>
      <c r="AR6" s="46">
        <v>5718.2717967625267</v>
      </c>
      <c r="AS6" s="54">
        <v>0.25469000000000003</v>
      </c>
      <c r="AT6" s="55">
        <v>48827.047780374247</v>
      </c>
      <c r="AU6" s="55">
        <v>205512.76116900961</v>
      </c>
      <c r="AV6" s="56">
        <v>15.603333333333333</v>
      </c>
      <c r="AW6" s="56">
        <v>10.64</v>
      </c>
      <c r="AX6" s="57">
        <v>0.70283947146471759</v>
      </c>
      <c r="AY6" s="57">
        <v>1.4227999999999998</v>
      </c>
      <c r="AZ6" s="58">
        <v>17268.090318576502</v>
      </c>
      <c r="BA6" s="59">
        <v>-13854.142640212767</v>
      </c>
      <c r="BB6" s="55">
        <v>7093.4424029835791</v>
      </c>
      <c r="BC6" s="55">
        <v>288.12494251769692</v>
      </c>
      <c r="BD6" s="55">
        <v>27.141228749539575</v>
      </c>
      <c r="BE6" s="55">
        <v>1683.3595427398361</v>
      </c>
      <c r="BF6" s="55">
        <v>406.45433462477229</v>
      </c>
      <c r="BG6" s="55">
        <v>1482.0644788202426</v>
      </c>
      <c r="BH6" s="55">
        <v>2986.3997995412083</v>
      </c>
      <c r="BI6" s="55">
        <v>192.29158997290043</v>
      </c>
      <c r="BJ6" s="55">
        <v>27.606486017383364</v>
      </c>
      <c r="BK6" s="55">
        <v>7813.3005322585486</v>
      </c>
      <c r="BL6" s="55">
        <v>665.76379331314433</v>
      </c>
      <c r="BM6" s="55">
        <v>529.58404734235626</v>
      </c>
      <c r="BN6" s="55">
        <v>2437.2017175344481</v>
      </c>
      <c r="BO6" s="55">
        <v>1.7533409597773271</v>
      </c>
      <c r="BP6" s="55">
        <v>266.29519475176693</v>
      </c>
      <c r="BQ6" s="55">
        <v>162.37424623590022</v>
      </c>
      <c r="BR6" s="55">
        <v>2705.8822247664393</v>
      </c>
      <c r="BS6" s="55">
        <v>431.15809828227941</v>
      </c>
      <c r="BT6" s="55">
        <v>275.18493942493467</v>
      </c>
      <c r="BU6" s="55">
        <v>332.59913315365549</v>
      </c>
      <c r="BV6" s="55">
        <v>5.4990557862899703</v>
      </c>
      <c r="BW6" s="55">
        <v>-719.85812927496931</v>
      </c>
      <c r="BX6" s="55">
        <v>490.67700000000002</v>
      </c>
      <c r="BY6" s="46">
        <v>91960.95949860572</v>
      </c>
    </row>
    <row r="7" spans="1:77" ht="15.75" x14ac:dyDescent="0.25">
      <c r="A7" s="44">
        <v>1980</v>
      </c>
      <c r="B7" s="45">
        <v>4</v>
      </c>
      <c r="C7" s="46">
        <v>123827</v>
      </c>
      <c r="D7" s="83">
        <v>15962</v>
      </c>
      <c r="E7" s="46">
        <v>107865</v>
      </c>
      <c r="F7" s="46">
        <v>78425</v>
      </c>
      <c r="G7" s="46">
        <v>16486</v>
      </c>
      <c r="H7" s="46">
        <v>25544</v>
      </c>
      <c r="I7" s="46">
        <v>24323</v>
      </c>
      <c r="J7" s="46">
        <v>1221</v>
      </c>
      <c r="K7" s="46">
        <v>13057</v>
      </c>
      <c r="L7" s="46">
        <v>9685</v>
      </c>
      <c r="M7" s="46">
        <v>7295.6337822529904</v>
      </c>
      <c r="N7" s="46">
        <v>1251.9142342562245</v>
      </c>
      <c r="O7" s="46">
        <v>628.69068914860941</v>
      </c>
      <c r="P7" s="46">
        <v>5415.0288588481571</v>
      </c>
      <c r="Q7" s="46">
        <v>25380</v>
      </c>
      <c r="R7" s="46">
        <v>1366793.9496313317</v>
      </c>
      <c r="S7" s="47">
        <v>0.20496337632341896</v>
      </c>
      <c r="T7" s="47">
        <v>0.20934650940388908</v>
      </c>
      <c r="U7" s="47">
        <v>0.22564600266893123</v>
      </c>
      <c r="V7" s="47">
        <v>0.23837520042757884</v>
      </c>
      <c r="W7" s="47">
        <v>0.3060427356973271</v>
      </c>
      <c r="X7" s="47">
        <v>0.43892617449664428</v>
      </c>
      <c r="Y7" s="47">
        <v>0.4434830883223001</v>
      </c>
      <c r="Z7" s="46">
        <v>1639.0774298823771</v>
      </c>
      <c r="AA7" s="48">
        <v>37593.22</v>
      </c>
      <c r="AB7" s="46">
        <v>14193.133609587267</v>
      </c>
      <c r="AC7" s="60">
        <v>27218.476999999999</v>
      </c>
      <c r="AD7" s="46">
        <v>13019.847299999999</v>
      </c>
      <c r="AE7" s="46">
        <v>12554.071609587267</v>
      </c>
      <c r="AF7" s="50">
        <v>12136.65987102494</v>
      </c>
      <c r="AG7" s="51">
        <f t="shared" si="0"/>
        <v>0.9667508875571843</v>
      </c>
      <c r="AH7" s="50">
        <v>9436.9587918000234</v>
      </c>
      <c r="AI7" s="50">
        <v>9106.9661698587097</v>
      </c>
      <c r="AJ7" s="50">
        <v>1717.2116559605295</v>
      </c>
      <c r="AK7" s="50">
        <v>1764.0948633879791</v>
      </c>
      <c r="AL7" s="52">
        <v>11.548274292949909</v>
      </c>
      <c r="AM7" s="46">
        <v>6220944.5052093361</v>
      </c>
      <c r="AN7" s="53">
        <v>12878</v>
      </c>
      <c r="AO7" s="53">
        <v>10317</v>
      </c>
      <c r="AP7" s="46">
        <v>97548</v>
      </c>
      <c r="AQ7" s="47">
        <v>0.21299444982820898</v>
      </c>
      <c r="AR7" s="46">
        <v>5681.6455399885299</v>
      </c>
      <c r="AS7" s="54">
        <v>0.25596999999999998</v>
      </c>
      <c r="AT7" s="55">
        <v>50064.103509069108</v>
      </c>
      <c r="AU7" s="55">
        <v>213331.71973473442</v>
      </c>
      <c r="AV7" s="56">
        <v>16.616333333333333</v>
      </c>
      <c r="AW7" s="56">
        <v>16.406666666666666</v>
      </c>
      <c r="AX7" s="57">
        <v>0.74634291969350186</v>
      </c>
      <c r="AY7" s="57">
        <v>1.3398666666666665</v>
      </c>
      <c r="AZ7" s="58">
        <v>18689.506531667186</v>
      </c>
      <c r="BA7" s="59">
        <v>-15137.905318060215</v>
      </c>
      <c r="BB7" s="55">
        <v>7404.4416884342172</v>
      </c>
      <c r="BC7" s="55">
        <v>307.28514322033942</v>
      </c>
      <c r="BD7" s="55">
        <v>28.642238886345432</v>
      </c>
      <c r="BE7" s="55">
        <v>1769.1427776128851</v>
      </c>
      <c r="BF7" s="55">
        <v>448.50120160483243</v>
      </c>
      <c r="BG7" s="55">
        <v>1542.9410052180781</v>
      </c>
      <c r="BH7" s="55">
        <v>3079.8778224571265</v>
      </c>
      <c r="BI7" s="55">
        <v>198.23683690800601</v>
      </c>
      <c r="BJ7" s="55">
        <v>29.814662526605431</v>
      </c>
      <c r="BK7" s="55">
        <v>8213.8843297990115</v>
      </c>
      <c r="BL7" s="55">
        <v>683.62859636505152</v>
      </c>
      <c r="BM7" s="55">
        <v>558.50126946883313</v>
      </c>
      <c r="BN7" s="55">
        <v>2557.6123238427676</v>
      </c>
      <c r="BO7" s="55">
        <v>1.8003893137817899</v>
      </c>
      <c r="BP7" s="55">
        <v>262.42722683435142</v>
      </c>
      <c r="BQ7" s="55">
        <v>167.80147316377997</v>
      </c>
      <c r="BR7" s="55">
        <v>2870.8364625495897</v>
      </c>
      <c r="BS7" s="55">
        <v>461.24935421114913</v>
      </c>
      <c r="BT7" s="55">
        <v>281.3452001642093</v>
      </c>
      <c r="BU7" s="55">
        <v>360.31565461702661</v>
      </c>
      <c r="BV7" s="55">
        <v>8.3708176834294576</v>
      </c>
      <c r="BW7" s="55">
        <v>-809.44264136479239</v>
      </c>
      <c r="BX7" s="55">
        <v>542.4742</v>
      </c>
      <c r="BY7" s="46">
        <v>93330.882036379116</v>
      </c>
    </row>
    <row r="8" spans="1:77" ht="15.75" x14ac:dyDescent="0.25">
      <c r="A8" s="44">
        <f t="shared" ref="A8:A71" si="1">A4+1</f>
        <v>1981</v>
      </c>
      <c r="B8" s="45">
        <f t="shared" ref="B8:B71" si="2">B4</f>
        <v>1</v>
      </c>
      <c r="C8" s="46">
        <v>123141</v>
      </c>
      <c r="D8" s="84">
        <v>16056</v>
      </c>
      <c r="E8" s="46">
        <v>107085</v>
      </c>
      <c r="F8" s="46">
        <v>78575</v>
      </c>
      <c r="G8" s="46">
        <v>16664</v>
      </c>
      <c r="H8" s="46">
        <v>24354</v>
      </c>
      <c r="I8" s="46">
        <v>23855</v>
      </c>
      <c r="J8" s="46">
        <v>499</v>
      </c>
      <c r="K8" s="46">
        <v>12754</v>
      </c>
      <c r="L8" s="46">
        <v>9206</v>
      </c>
      <c r="M8" s="46">
        <v>6880.4167652611723</v>
      </c>
      <c r="N8" s="46">
        <v>1067.8657865755949</v>
      </c>
      <c r="O8" s="46">
        <v>572.99722273265741</v>
      </c>
      <c r="P8" s="46">
        <v>5239.5537559529203</v>
      </c>
      <c r="Q8" s="46">
        <v>25882</v>
      </c>
      <c r="R8" s="46">
        <v>1374374.3338652635</v>
      </c>
      <c r="S8" s="47">
        <v>0.21018182408783428</v>
      </c>
      <c r="T8" s="47">
        <v>0.21345211581291759</v>
      </c>
      <c r="U8" s="47">
        <v>0.23049687950072012</v>
      </c>
      <c r="V8" s="47">
        <v>0.23722490044015929</v>
      </c>
      <c r="W8" s="47">
        <v>0.30014113219382155</v>
      </c>
      <c r="X8" s="47">
        <v>0.50803823593308717</v>
      </c>
      <c r="Y8" s="47">
        <v>0.47234573038205951</v>
      </c>
      <c r="Z8" s="46">
        <v>1635.0122670941712</v>
      </c>
      <c r="AA8" s="48">
        <v>37636.201000000001</v>
      </c>
      <c r="AB8" s="46">
        <v>14213.929537601405</v>
      </c>
      <c r="AC8" s="60">
        <v>27290.22</v>
      </c>
      <c r="AD8" s="46">
        <v>11568.356299999999</v>
      </c>
      <c r="AE8" s="46">
        <v>12483.205537601403</v>
      </c>
      <c r="AF8" s="50">
        <v>12064.208230351154</v>
      </c>
      <c r="AG8" s="51">
        <f t="shared" si="0"/>
        <v>0.96643511908955093</v>
      </c>
      <c r="AH8" s="50">
        <v>9376.4366499444131</v>
      </c>
      <c r="AI8" s="50">
        <v>9042.856533124017</v>
      </c>
      <c r="AJ8" s="50">
        <v>1735.2609221707594</v>
      </c>
      <c r="AK8" s="50">
        <v>1782.0550091074688</v>
      </c>
      <c r="AL8" s="52">
        <v>12.1762528470509</v>
      </c>
      <c r="AM8" s="46">
        <v>6093652.4408040298</v>
      </c>
      <c r="AN8" s="61">
        <v>13181</v>
      </c>
      <c r="AO8" s="61">
        <v>10270</v>
      </c>
      <c r="AP8" s="46">
        <v>96815</v>
      </c>
      <c r="AQ8" s="47">
        <v>0.21750493926695078</v>
      </c>
      <c r="AR8" s="46">
        <v>5601.4734907007505</v>
      </c>
      <c r="AS8" s="54">
        <v>0.28184666666666669</v>
      </c>
      <c r="AT8" s="55">
        <v>50907.134079735224</v>
      </c>
      <c r="AU8" s="55">
        <v>220253.42076013013</v>
      </c>
      <c r="AV8" s="56">
        <v>16.135999999999999</v>
      </c>
      <c r="AW8" s="56">
        <v>16.756666666666668</v>
      </c>
      <c r="AX8" s="57">
        <v>0.81107386179301388</v>
      </c>
      <c r="AY8" s="57">
        <v>1.2329333333333334</v>
      </c>
      <c r="AZ8" s="58">
        <v>20297.284720919633</v>
      </c>
      <c r="BA8" s="59">
        <v>-16434.387931984857</v>
      </c>
      <c r="BB8" s="55">
        <v>7819.1074023683977</v>
      </c>
      <c r="BC8" s="55">
        <v>332.83207749052917</v>
      </c>
      <c r="BD8" s="55">
        <v>30.643585735419883</v>
      </c>
      <c r="BE8" s="55">
        <v>1883.5204241102826</v>
      </c>
      <c r="BF8" s="55">
        <v>504.56369091157882</v>
      </c>
      <c r="BG8" s="55">
        <v>1624.1097070818582</v>
      </c>
      <c r="BH8" s="55">
        <v>3204.5151863450155</v>
      </c>
      <c r="BI8" s="55">
        <v>206.16383282148007</v>
      </c>
      <c r="BJ8" s="55">
        <v>32.758897872234847</v>
      </c>
      <c r="BK8" s="55">
        <v>8747.996059852956</v>
      </c>
      <c r="BL8" s="55">
        <v>707.44833376759425</v>
      </c>
      <c r="BM8" s="55">
        <v>597.05756563746877</v>
      </c>
      <c r="BN8" s="55">
        <v>2718.1597989205256</v>
      </c>
      <c r="BO8" s="55">
        <v>1.8631204524544063</v>
      </c>
      <c r="BP8" s="55">
        <v>257.26993627779734</v>
      </c>
      <c r="BQ8" s="55">
        <v>175.03777573428619</v>
      </c>
      <c r="BR8" s="55">
        <v>3090.7754462604553</v>
      </c>
      <c r="BS8" s="55">
        <v>501.37102878297526</v>
      </c>
      <c r="BT8" s="55">
        <v>289.5588811499087</v>
      </c>
      <c r="BU8" s="55">
        <v>397.27101656818792</v>
      </c>
      <c r="BV8" s="55">
        <v>12.199833546282104</v>
      </c>
      <c r="BW8" s="55">
        <v>-928.88865748455623</v>
      </c>
      <c r="BX8" s="55">
        <v>583.67449999999997</v>
      </c>
      <c r="BY8" s="46">
        <v>94860.201080917672</v>
      </c>
    </row>
    <row r="9" spans="1:77" ht="15.75" x14ac:dyDescent="0.25">
      <c r="A9" s="44">
        <f t="shared" si="1"/>
        <v>1981</v>
      </c>
      <c r="B9" s="45">
        <f t="shared" si="2"/>
        <v>2</v>
      </c>
      <c r="C9" s="46">
        <v>123141</v>
      </c>
      <c r="D9" s="84">
        <v>15925</v>
      </c>
      <c r="E9" s="46">
        <v>107216</v>
      </c>
      <c r="F9" s="46">
        <v>78244</v>
      </c>
      <c r="G9" s="46">
        <v>16482</v>
      </c>
      <c r="H9" s="46">
        <v>24324</v>
      </c>
      <c r="I9" s="46">
        <v>24131</v>
      </c>
      <c r="J9" s="46">
        <v>193</v>
      </c>
      <c r="K9" s="46">
        <v>13736</v>
      </c>
      <c r="L9" s="46">
        <v>9645</v>
      </c>
      <c r="M9" s="46">
        <v>7242.6033480176238</v>
      </c>
      <c r="N9" s="46">
        <v>1011.0681909892015</v>
      </c>
      <c r="O9" s="46">
        <v>581.01637946913343</v>
      </c>
      <c r="P9" s="46">
        <v>5650.5187775592894</v>
      </c>
      <c r="Q9" s="46">
        <v>26848</v>
      </c>
      <c r="R9" s="46">
        <v>1381831.6898468141</v>
      </c>
      <c r="S9" s="47">
        <v>0.21802648995866528</v>
      </c>
      <c r="T9" s="47">
        <v>0.22401717703593885</v>
      </c>
      <c r="U9" s="47">
        <v>0.24390243902439024</v>
      </c>
      <c r="V9" s="47">
        <v>0.25883718039036924</v>
      </c>
      <c r="W9" s="47">
        <v>0.33248398369248688</v>
      </c>
      <c r="X9" s="47">
        <v>0.51435977190254023</v>
      </c>
      <c r="Y9" s="47">
        <v>0.4327772055238876</v>
      </c>
      <c r="Z9" s="46">
        <v>1636.939929588666</v>
      </c>
      <c r="AA9" s="48">
        <v>37664.232000000004</v>
      </c>
      <c r="AB9" s="46">
        <v>14209.522661738929</v>
      </c>
      <c r="AC9" s="60">
        <v>27361.738000000001</v>
      </c>
      <c r="AD9" s="46">
        <v>10921.647199999999</v>
      </c>
      <c r="AE9" s="46">
        <v>12394.459661738927</v>
      </c>
      <c r="AF9" s="50">
        <v>11974.938279073353</v>
      </c>
      <c r="AG9" s="51">
        <f t="shared" si="0"/>
        <v>0.96615250732062041</v>
      </c>
      <c r="AH9" s="50">
        <v>9303.3772184121372</v>
      </c>
      <c r="AI9" s="50">
        <v>8970.401572056513</v>
      </c>
      <c r="AJ9" s="50">
        <v>1744.5371478050724</v>
      </c>
      <c r="AK9" s="50">
        <v>1791.0572859744996</v>
      </c>
      <c r="AL9" s="52">
        <v>12.7735677208025</v>
      </c>
      <c r="AM9" s="46">
        <v>5891353.4920222471</v>
      </c>
      <c r="AN9" s="61">
        <v>13588</v>
      </c>
      <c r="AO9" s="61">
        <v>10303</v>
      </c>
      <c r="AP9" s="46">
        <v>96913</v>
      </c>
      <c r="AQ9" s="47">
        <v>0.2252787181623212</v>
      </c>
      <c r="AR9" s="46">
        <v>5573.0886501164605</v>
      </c>
      <c r="AS9" s="54">
        <v>0.33616666666666667</v>
      </c>
      <c r="AT9" s="55">
        <v>52405.346017821219</v>
      </c>
      <c r="AU9" s="55">
        <v>228515.18174835498</v>
      </c>
      <c r="AV9" s="56">
        <v>16.222999999999999</v>
      </c>
      <c r="AW9" s="56">
        <v>17.55</v>
      </c>
      <c r="AX9" s="57">
        <v>0.89624473456218434</v>
      </c>
      <c r="AY9" s="57">
        <v>1.1157666666666668</v>
      </c>
      <c r="AZ9" s="58">
        <v>22011.211873703174</v>
      </c>
      <c r="BA9" s="59">
        <v>-18954.553161961372</v>
      </c>
      <c r="BB9" s="55">
        <v>8192.5264346293861</v>
      </c>
      <c r="BC9" s="55">
        <v>354.77968061272526</v>
      </c>
      <c r="BD9" s="55">
        <v>32.505523699897665</v>
      </c>
      <c r="BE9" s="55">
        <v>1993.9865013720841</v>
      </c>
      <c r="BF9" s="55">
        <v>557.35429554773782</v>
      </c>
      <c r="BG9" s="55">
        <v>1682.8603530446046</v>
      </c>
      <c r="BH9" s="55">
        <v>3322.7166340630683</v>
      </c>
      <c r="BI9" s="55">
        <v>213.92950139434612</v>
      </c>
      <c r="BJ9" s="55">
        <v>34.393944894922519</v>
      </c>
      <c r="BK9" s="55">
        <v>9269.1997524537965</v>
      </c>
      <c r="BL9" s="55">
        <v>738.17071364765718</v>
      </c>
      <c r="BM9" s="55">
        <v>660.01999522658684</v>
      </c>
      <c r="BN9" s="55">
        <v>2855.4201066958371</v>
      </c>
      <c r="BO9" s="55">
        <v>1.9440302401428218</v>
      </c>
      <c r="BP9" s="55">
        <v>264.77389496775453</v>
      </c>
      <c r="BQ9" s="55">
        <v>186.53357258382067</v>
      </c>
      <c r="BR9" s="55">
        <v>3276.9046369592943</v>
      </c>
      <c r="BS9" s="55">
        <v>534.10318378555826</v>
      </c>
      <c r="BT9" s="55">
        <v>302.11980845757398</v>
      </c>
      <c r="BU9" s="55">
        <v>434.16225795058136</v>
      </c>
      <c r="BV9" s="55">
        <v>15.060568906346683</v>
      </c>
      <c r="BW9" s="55">
        <v>-1076.6733178244099</v>
      </c>
      <c r="BX9" s="55">
        <v>614.27800000000002</v>
      </c>
      <c r="BY9" s="46">
        <v>96406.439463483039</v>
      </c>
    </row>
    <row r="10" spans="1:77" ht="15.75" x14ac:dyDescent="0.25">
      <c r="A10" s="44">
        <f t="shared" si="1"/>
        <v>1981</v>
      </c>
      <c r="B10" s="45">
        <f t="shared" si="2"/>
        <v>3</v>
      </c>
      <c r="C10" s="46">
        <v>123386</v>
      </c>
      <c r="D10" s="84">
        <v>16014</v>
      </c>
      <c r="E10" s="46">
        <v>107372</v>
      </c>
      <c r="F10" s="46">
        <v>77991</v>
      </c>
      <c r="G10" s="46">
        <v>16768</v>
      </c>
      <c r="H10" s="46">
        <v>23164</v>
      </c>
      <c r="I10" s="46">
        <v>24231</v>
      </c>
      <c r="J10" s="46">
        <v>-1067</v>
      </c>
      <c r="K10" s="46">
        <v>15073</v>
      </c>
      <c r="L10" s="46">
        <v>9610</v>
      </c>
      <c r="M10" s="46">
        <v>7181.6747640025196</v>
      </c>
      <c r="N10" s="46">
        <v>1123.2492307385578</v>
      </c>
      <c r="O10" s="46">
        <v>650.259111049701</v>
      </c>
      <c r="P10" s="46">
        <v>5408.1664222142599</v>
      </c>
      <c r="Q10" s="46">
        <v>27769</v>
      </c>
      <c r="R10" s="46">
        <v>1388037.5274075384</v>
      </c>
      <c r="S10" s="47">
        <v>0.22505794822751365</v>
      </c>
      <c r="T10" s="47">
        <v>0.22896231616468568</v>
      </c>
      <c r="U10" s="47">
        <v>0.24159112595419846</v>
      </c>
      <c r="V10" s="47">
        <v>0.24926746729396229</v>
      </c>
      <c r="W10" s="47">
        <v>0.32369136867246068</v>
      </c>
      <c r="X10" s="47">
        <v>0.5581685744016649</v>
      </c>
      <c r="Y10" s="47">
        <v>0.43458971320159023</v>
      </c>
      <c r="Z10" s="46">
        <v>1639.7342103386809</v>
      </c>
      <c r="AA10" s="48">
        <v>37728.004000000001</v>
      </c>
      <c r="AB10" s="46">
        <v>14239.554519645613</v>
      </c>
      <c r="AC10" s="60">
        <v>27459.441999999999</v>
      </c>
      <c r="AD10" s="46">
        <v>11545.506799999999</v>
      </c>
      <c r="AE10" s="46">
        <v>12342.473519645611</v>
      </c>
      <c r="AF10" s="50">
        <v>11921.266881085456</v>
      </c>
      <c r="AG10" s="51">
        <f t="shared" si="0"/>
        <v>0.96587340147906997</v>
      </c>
      <c r="AH10" s="50">
        <v>9260.5065937329164</v>
      </c>
      <c r="AI10" s="50">
        <v>8926.0591318681309</v>
      </c>
      <c r="AJ10" s="50">
        <v>1765.0433013491725</v>
      </c>
      <c r="AK10" s="50">
        <v>1811.5873041894358</v>
      </c>
      <c r="AL10" s="52">
        <v>13.322614814829286</v>
      </c>
      <c r="AM10" s="46">
        <v>5896720.7348198416</v>
      </c>
      <c r="AN10" s="61">
        <v>13989</v>
      </c>
      <c r="AO10" s="61">
        <v>10336</v>
      </c>
      <c r="AP10" s="46">
        <v>97036</v>
      </c>
      <c r="AQ10" s="47">
        <v>0.232375055285272</v>
      </c>
      <c r="AR10" s="46">
        <v>5556.7735948710751</v>
      </c>
      <c r="AS10" s="54">
        <v>0.34898000000000001</v>
      </c>
      <c r="AT10" s="55">
        <v>54109.733910689683</v>
      </c>
      <c r="AU10" s="55">
        <v>237714.98471056015</v>
      </c>
      <c r="AV10" s="56">
        <v>16.436333333333334</v>
      </c>
      <c r="AW10" s="56">
        <v>18.263333333333332</v>
      </c>
      <c r="AX10" s="57">
        <v>0.96852300242130751</v>
      </c>
      <c r="AY10" s="57">
        <v>1.0325</v>
      </c>
      <c r="AZ10" s="58">
        <v>23953.23350051028</v>
      </c>
      <c r="BA10" s="59">
        <v>-19521.360153847589</v>
      </c>
      <c r="BB10" s="55">
        <v>8524.6987852171806</v>
      </c>
      <c r="BC10" s="55">
        <v>373.12795258692751</v>
      </c>
      <c r="BD10" s="55">
        <v>34.228052779778793</v>
      </c>
      <c r="BE10" s="55">
        <v>2100.5410093982896</v>
      </c>
      <c r="BF10" s="55">
        <v>606.87301551330938</v>
      </c>
      <c r="BG10" s="55">
        <v>1719.1929431063174</v>
      </c>
      <c r="BH10" s="55">
        <v>3434.482165611284</v>
      </c>
      <c r="BI10" s="55">
        <v>221.53384262660418</v>
      </c>
      <c r="BJ10" s="55">
        <v>34.719803594668456</v>
      </c>
      <c r="BK10" s="55">
        <v>9777.4954076015329</v>
      </c>
      <c r="BL10" s="55">
        <v>775.79573600524009</v>
      </c>
      <c r="BM10" s="55">
        <v>747.38855823618724</v>
      </c>
      <c r="BN10" s="55">
        <v>2969.3932471687031</v>
      </c>
      <c r="BO10" s="55">
        <v>2.0431186768470369</v>
      </c>
      <c r="BP10" s="55">
        <v>284.93910290422292</v>
      </c>
      <c r="BQ10" s="55">
        <v>202.2888637123834</v>
      </c>
      <c r="BR10" s="55">
        <v>3429.2240346461053</v>
      </c>
      <c r="BS10" s="55">
        <v>559.44581921889778</v>
      </c>
      <c r="BT10" s="55">
        <v>319.0279820872052</v>
      </c>
      <c r="BU10" s="55">
        <v>470.98937876420723</v>
      </c>
      <c r="BV10" s="55">
        <v>16.95302376362319</v>
      </c>
      <c r="BW10" s="55">
        <v>-1252.7966223843534</v>
      </c>
      <c r="BX10" s="55">
        <v>634.28459999999995</v>
      </c>
      <c r="BY10" s="46">
        <v>98384.714280203116</v>
      </c>
    </row>
    <row r="11" spans="1:77" ht="15.75" x14ac:dyDescent="0.25">
      <c r="A11" s="44">
        <f t="shared" si="1"/>
        <v>1981</v>
      </c>
      <c r="B11" s="45">
        <f t="shared" si="2"/>
        <v>4</v>
      </c>
      <c r="C11" s="46">
        <v>123386</v>
      </c>
      <c r="D11" s="84">
        <v>16225</v>
      </c>
      <c r="E11" s="46">
        <v>107161</v>
      </c>
      <c r="F11" s="46">
        <v>78182</v>
      </c>
      <c r="G11" s="46">
        <v>17098</v>
      </c>
      <c r="H11" s="46">
        <v>23251</v>
      </c>
      <c r="I11" s="46">
        <v>23857</v>
      </c>
      <c r="J11" s="46">
        <v>-606</v>
      </c>
      <c r="K11" s="46">
        <v>14637</v>
      </c>
      <c r="L11" s="46">
        <v>9782</v>
      </c>
      <c r="M11" s="46">
        <v>7338.5094524858423</v>
      </c>
      <c r="N11" s="46">
        <v>1259.271602165556</v>
      </c>
      <c r="O11" s="46">
        <v>632.38543801771675</v>
      </c>
      <c r="P11" s="46">
        <v>5446.85241230257</v>
      </c>
      <c r="Q11" s="46">
        <v>28705</v>
      </c>
      <c r="R11" s="46">
        <v>1394254.2054748889</v>
      </c>
      <c r="S11" s="47">
        <v>0.23264389801111957</v>
      </c>
      <c r="T11" s="47">
        <v>0.23990176767030774</v>
      </c>
      <c r="U11" s="47">
        <v>0.25394783015557376</v>
      </c>
      <c r="V11" s="47">
        <v>0.27036090036467286</v>
      </c>
      <c r="W11" s="47">
        <v>0.33975541436086631</v>
      </c>
      <c r="X11" s="47">
        <v>0.54498057656920873</v>
      </c>
      <c r="Y11" s="47">
        <v>0.44766436819474581</v>
      </c>
      <c r="Z11" s="46">
        <v>1643.3974803927949</v>
      </c>
      <c r="AA11" s="48">
        <v>37753.841999999997</v>
      </c>
      <c r="AB11" s="46">
        <v>14264.197579436619</v>
      </c>
      <c r="AC11" s="60">
        <v>27529.755000000001</v>
      </c>
      <c r="AD11" s="46">
        <v>11613.473900000001</v>
      </c>
      <c r="AE11" s="46">
        <v>12287.06857943662</v>
      </c>
      <c r="AF11" s="50">
        <v>11865.843830937052</v>
      </c>
      <c r="AG11" s="51">
        <f t="shared" si="0"/>
        <v>0.96571804366710212</v>
      </c>
      <c r="AH11" s="50">
        <v>9232.9086472997897</v>
      </c>
      <c r="AI11" s="50">
        <v>8896.9338094191517</v>
      </c>
      <c r="AJ11" s="50">
        <v>1761.1713195730954</v>
      </c>
      <c r="AK11" s="50">
        <v>1807.3222040072867</v>
      </c>
      <c r="AL11" s="52">
        <v>13.860779682764944</v>
      </c>
      <c r="AM11" s="46">
        <v>5853824.8924878174</v>
      </c>
      <c r="AN11" s="61">
        <v>14271</v>
      </c>
      <c r="AO11" s="61">
        <v>10457</v>
      </c>
      <c r="AP11" s="46">
        <v>96704</v>
      </c>
      <c r="AQ11" s="47">
        <v>0.24049624100098291</v>
      </c>
      <c r="AR11" s="46">
        <v>5552.5232408090169</v>
      </c>
      <c r="AS11" s="54">
        <v>0.35461666666666664</v>
      </c>
      <c r="AT11" s="55">
        <v>55562.128969935118</v>
      </c>
      <c r="AU11" s="55">
        <v>246961.39845408121</v>
      </c>
      <c r="AV11" s="56">
        <v>15.915333333333335</v>
      </c>
      <c r="AW11" s="56">
        <v>14.19</v>
      </c>
      <c r="AX11" s="57">
        <v>0.91802074726888838</v>
      </c>
      <c r="AY11" s="57">
        <v>1.0892999999999999</v>
      </c>
      <c r="AZ11" s="58">
        <v>26310.232508487879</v>
      </c>
      <c r="BA11" s="59">
        <v>-19234.466744081299</v>
      </c>
      <c r="BB11" s="55">
        <v>8815.6244541317792</v>
      </c>
      <c r="BC11" s="55">
        <v>387.87689341313603</v>
      </c>
      <c r="BD11" s="55">
        <v>35.811172975063243</v>
      </c>
      <c r="BE11" s="55">
        <v>2203.1839481888983</v>
      </c>
      <c r="BF11" s="55">
        <v>653.11985080829345</v>
      </c>
      <c r="BG11" s="55">
        <v>1733.1074772669961</v>
      </c>
      <c r="BH11" s="55">
        <v>3539.8117809896644</v>
      </c>
      <c r="BI11" s="55">
        <v>228.97685651825424</v>
      </c>
      <c r="BJ11" s="55">
        <v>33.736473971472648</v>
      </c>
      <c r="BK11" s="55">
        <v>10272.883025296165</v>
      </c>
      <c r="BL11" s="55">
        <v>820.3234008403432</v>
      </c>
      <c r="BM11" s="55">
        <v>859.16325466627018</v>
      </c>
      <c r="BN11" s="55">
        <v>3060.0792203391234</v>
      </c>
      <c r="BO11" s="55">
        <v>2.1603857625670511</v>
      </c>
      <c r="BP11" s="55">
        <v>317.76556008720269</v>
      </c>
      <c r="BQ11" s="55">
        <v>222.30364911997438</v>
      </c>
      <c r="BR11" s="55">
        <v>3547.7336393208884</v>
      </c>
      <c r="BS11" s="55">
        <v>577.39893508299429</v>
      </c>
      <c r="BT11" s="55">
        <v>340.28340203880248</v>
      </c>
      <c r="BU11" s="55">
        <v>507.75237900906535</v>
      </c>
      <c r="BV11" s="55">
        <v>17.877198118111632</v>
      </c>
      <c r="BW11" s="55">
        <v>-1457.2585711643874</v>
      </c>
      <c r="BX11" s="55">
        <v>643.69439999999997</v>
      </c>
      <c r="BY11" s="46">
        <v>100521.55586168011</v>
      </c>
    </row>
    <row r="12" spans="1:77" ht="15.75" x14ac:dyDescent="0.25">
      <c r="A12" s="44">
        <f t="shared" si="1"/>
        <v>1982</v>
      </c>
      <c r="B12" s="45">
        <f t="shared" si="2"/>
        <v>1</v>
      </c>
      <c r="C12" s="46">
        <v>123989</v>
      </c>
      <c r="D12" s="84">
        <v>16448</v>
      </c>
      <c r="E12" s="46">
        <v>107541</v>
      </c>
      <c r="F12" s="46">
        <v>78109</v>
      </c>
      <c r="G12" s="46">
        <v>17413</v>
      </c>
      <c r="H12" s="46">
        <v>23391</v>
      </c>
      <c r="I12" s="46">
        <v>24238</v>
      </c>
      <c r="J12" s="46">
        <v>-847</v>
      </c>
      <c r="K12" s="46">
        <v>14999</v>
      </c>
      <c r="L12" s="46">
        <v>9923</v>
      </c>
      <c r="M12" s="46">
        <v>7537.0915040906257</v>
      </c>
      <c r="N12" s="46">
        <v>1150.4140656793468</v>
      </c>
      <c r="O12" s="46">
        <v>697.26810519910123</v>
      </c>
      <c r="P12" s="46">
        <v>5689.4093332121765</v>
      </c>
      <c r="Q12" s="46">
        <v>29750</v>
      </c>
      <c r="R12" s="46">
        <v>1400534.5910116271</v>
      </c>
      <c r="S12" s="47">
        <v>0.23994063989547459</v>
      </c>
      <c r="T12" s="47">
        <v>0.24646327567885903</v>
      </c>
      <c r="U12" s="47">
        <v>0.25607304887153276</v>
      </c>
      <c r="V12" s="47">
        <v>0.26904034986385017</v>
      </c>
      <c r="W12" s="47">
        <v>0.34888992599506635</v>
      </c>
      <c r="X12" s="47">
        <v>0.57311296986798344</v>
      </c>
      <c r="Y12" s="47">
        <v>0.44835749633966437</v>
      </c>
      <c r="Z12" s="46">
        <v>1647.8704635365395</v>
      </c>
      <c r="AA12" s="48">
        <v>37844.910000000003</v>
      </c>
      <c r="AB12" s="46">
        <v>14341.557959629048</v>
      </c>
      <c r="AC12" s="60">
        <v>27647.89</v>
      </c>
      <c r="AD12" s="46">
        <v>13250.5337</v>
      </c>
      <c r="AE12" s="46">
        <v>12327.338959629047</v>
      </c>
      <c r="AF12" s="50">
        <v>11903.727902401417</v>
      </c>
      <c r="AG12" s="51">
        <f t="shared" si="0"/>
        <v>0.96563645579837476</v>
      </c>
      <c r="AH12" s="50">
        <v>9299.3428843546135</v>
      </c>
      <c r="AI12" s="50">
        <v>8960.9601334379895</v>
      </c>
      <c r="AJ12" s="50">
        <v>1782.7410646395469</v>
      </c>
      <c r="AK12" s="50">
        <v>1829.3022404371595</v>
      </c>
      <c r="AL12" s="52">
        <v>14.044631731573038</v>
      </c>
      <c r="AM12" s="46">
        <v>5853679.0825629551</v>
      </c>
      <c r="AN12" s="61">
        <v>14787</v>
      </c>
      <c r="AO12" s="61">
        <v>10571</v>
      </c>
      <c r="AP12" s="46">
        <v>96970</v>
      </c>
      <c r="AQ12" s="47">
        <v>0.24851434516567036</v>
      </c>
      <c r="AR12" s="46">
        <v>5604.5443206690306</v>
      </c>
      <c r="AS12" s="54">
        <v>0.36230333333333337</v>
      </c>
      <c r="AT12" s="55">
        <v>57692.613836020697</v>
      </c>
      <c r="AU12" s="55">
        <v>256790.44696404968</v>
      </c>
      <c r="AV12" s="56">
        <v>15.197333333333333</v>
      </c>
      <c r="AW12" s="56">
        <v>14.9</v>
      </c>
      <c r="AX12" s="57">
        <v>0.96391736015165641</v>
      </c>
      <c r="AY12" s="57">
        <v>1.0374333333333332</v>
      </c>
      <c r="AZ12" s="58">
        <v>28920.151341256518</v>
      </c>
      <c r="BA12" s="59">
        <v>-18629.934484361635</v>
      </c>
      <c r="BB12" s="55">
        <v>9065.3034413731839</v>
      </c>
      <c r="BC12" s="55">
        <v>399.02650309135083</v>
      </c>
      <c r="BD12" s="55">
        <v>37.254884285751025</v>
      </c>
      <c r="BE12" s="55">
        <v>2301.9153177439111</v>
      </c>
      <c r="BF12" s="55">
        <v>696.09480143269002</v>
      </c>
      <c r="BG12" s="55">
        <v>1724.6039555266416</v>
      </c>
      <c r="BH12" s="55">
        <v>3638.7054801982085</v>
      </c>
      <c r="BI12" s="55">
        <v>236.25854306929637</v>
      </c>
      <c r="BJ12" s="55">
        <v>31.443956025335105</v>
      </c>
      <c r="BK12" s="55">
        <v>10755.362605537695</v>
      </c>
      <c r="BL12" s="55">
        <v>871.75370815296662</v>
      </c>
      <c r="BM12" s="55">
        <v>995.34408451683544</v>
      </c>
      <c r="BN12" s="55">
        <v>3127.4780262070972</v>
      </c>
      <c r="BO12" s="55">
        <v>2.295831497302864</v>
      </c>
      <c r="BP12" s="55">
        <v>363.25326651669366</v>
      </c>
      <c r="BQ12" s="55">
        <v>246.5779288065936</v>
      </c>
      <c r="BR12" s="55">
        <v>3632.4334509836435</v>
      </c>
      <c r="BS12" s="55">
        <v>587.96253137784754</v>
      </c>
      <c r="BT12" s="55">
        <v>365.88606831236552</v>
      </c>
      <c r="BU12" s="55">
        <v>544.45125868515572</v>
      </c>
      <c r="BV12" s="55">
        <v>17.833091969812006</v>
      </c>
      <c r="BW12" s="55">
        <v>-1690.059164164511</v>
      </c>
      <c r="BX12" s="55">
        <v>599.49649999999997</v>
      </c>
      <c r="BY12" s="46">
        <v>103157.55830938996</v>
      </c>
    </row>
    <row r="13" spans="1:77" ht="15.75" x14ac:dyDescent="0.25">
      <c r="A13" s="44">
        <f t="shared" si="1"/>
        <v>1982</v>
      </c>
      <c r="B13" s="45">
        <f t="shared" si="2"/>
        <v>2</v>
      </c>
      <c r="C13" s="46">
        <v>124485</v>
      </c>
      <c r="D13" s="84">
        <v>16635</v>
      </c>
      <c r="E13" s="46">
        <v>107850</v>
      </c>
      <c r="F13" s="46">
        <v>78261</v>
      </c>
      <c r="G13" s="46">
        <v>17464</v>
      </c>
      <c r="H13" s="46">
        <v>24805</v>
      </c>
      <c r="I13" s="46">
        <v>24158</v>
      </c>
      <c r="J13" s="46">
        <v>647</v>
      </c>
      <c r="K13" s="46">
        <v>13968</v>
      </c>
      <c r="L13" s="46">
        <v>10013</v>
      </c>
      <c r="M13" s="46">
        <v>7506.6272120830745</v>
      </c>
      <c r="N13" s="46">
        <v>1250.0764167146781</v>
      </c>
      <c r="O13" s="46">
        <v>690.46935478726698</v>
      </c>
      <c r="P13" s="46">
        <v>5566.0814405811288</v>
      </c>
      <c r="Q13" s="46">
        <v>30788</v>
      </c>
      <c r="R13" s="46">
        <v>1408151.9021847537</v>
      </c>
      <c r="S13" s="47">
        <v>0.2473229706390328</v>
      </c>
      <c r="T13" s="47">
        <v>0.25506957488404186</v>
      </c>
      <c r="U13" s="47">
        <v>0.26448694457169031</v>
      </c>
      <c r="V13" s="47">
        <v>0.28143886083285041</v>
      </c>
      <c r="W13" s="47">
        <v>0.35831901489117984</v>
      </c>
      <c r="X13" s="47">
        <v>0.57834814740836915</v>
      </c>
      <c r="Y13" s="47">
        <v>0.43750844677689915</v>
      </c>
      <c r="Z13" s="46">
        <v>1653.2930516360598</v>
      </c>
      <c r="AA13" s="48">
        <v>37884.218000000001</v>
      </c>
      <c r="AB13" s="46">
        <v>14343.001447571007</v>
      </c>
      <c r="AC13" s="60">
        <v>27728.692999999999</v>
      </c>
      <c r="AD13" s="46">
        <v>14195.8469</v>
      </c>
      <c r="AE13" s="46">
        <v>12289.09944757101</v>
      </c>
      <c r="AF13" s="50">
        <v>11866.340949003583</v>
      </c>
      <c r="AG13" s="51">
        <f t="shared" si="0"/>
        <v>0.96559890329059161</v>
      </c>
      <c r="AH13" s="50">
        <v>9268.1952100636117</v>
      </c>
      <c r="AI13" s="50">
        <v>8930.0681799058057</v>
      </c>
      <c r="AJ13" s="50">
        <v>1782.821901228351</v>
      </c>
      <c r="AK13" s="50">
        <v>1829.3138251366133</v>
      </c>
      <c r="AL13" s="52">
        <v>14.319889790904464</v>
      </c>
      <c r="AM13" s="46">
        <v>5804297.7790659033</v>
      </c>
      <c r="AN13" s="61">
        <v>15363</v>
      </c>
      <c r="AO13" s="61">
        <v>10695</v>
      </c>
      <c r="AP13" s="46">
        <v>97155</v>
      </c>
      <c r="AQ13" s="47">
        <v>0.25636699182704981</v>
      </c>
      <c r="AR13" s="46">
        <v>5606.7457600337084</v>
      </c>
      <c r="AS13" s="54">
        <v>0.36921666666666669</v>
      </c>
      <c r="AT13" s="55">
        <v>60130.071790337977</v>
      </c>
      <c r="AU13" s="55">
        <v>268501.40576964343</v>
      </c>
      <c r="AV13" s="56">
        <v>16.426333333333332</v>
      </c>
      <c r="AW13" s="56">
        <v>14.93</v>
      </c>
      <c r="AX13" s="57">
        <v>0.99684332945672027</v>
      </c>
      <c r="AY13" s="57">
        <v>1.0031666666666668</v>
      </c>
      <c r="AZ13" s="58">
        <v>31546.291735701481</v>
      </c>
      <c r="BA13" s="59">
        <v>-19950.597738899382</v>
      </c>
      <c r="BB13" s="55">
        <v>9400.766229713734</v>
      </c>
      <c r="BC13" s="55">
        <v>412.72701770504261</v>
      </c>
      <c r="BD13" s="55">
        <v>39.191612013139249</v>
      </c>
      <c r="BE13" s="55">
        <v>2415.9126468583572</v>
      </c>
      <c r="BF13" s="55">
        <v>734.20243382401009</v>
      </c>
      <c r="BG13" s="55">
        <v>1764.0305173716545</v>
      </c>
      <c r="BH13" s="55">
        <v>3762.6509828435396</v>
      </c>
      <c r="BI13" s="55">
        <v>241.64720521009042</v>
      </c>
      <c r="BJ13" s="55">
        <v>30.403813887903137</v>
      </c>
      <c r="BK13" s="55">
        <v>11239.002429136408</v>
      </c>
      <c r="BL13" s="55">
        <v>921.51885944563594</v>
      </c>
      <c r="BM13" s="55">
        <v>1093.1909564903672</v>
      </c>
      <c r="BN13" s="55">
        <v>3221.0099964452479</v>
      </c>
      <c r="BO13" s="55">
        <v>2.4268919101640121</v>
      </c>
      <c r="BP13" s="55">
        <v>398.27203982200172</v>
      </c>
      <c r="BQ13" s="55">
        <v>271.97939955778219</v>
      </c>
      <c r="BR13" s="55">
        <v>3744.5720792934112</v>
      </c>
      <c r="BS13" s="55">
        <v>603.5094557664562</v>
      </c>
      <c r="BT13" s="55">
        <v>382.67046736231106</v>
      </c>
      <c r="BU13" s="55">
        <v>582.24048693298266</v>
      </c>
      <c r="BV13" s="55">
        <v>17.494467473535309</v>
      </c>
      <c r="BW13" s="55">
        <v>-1838.2361994226728</v>
      </c>
      <c r="BX13" s="55">
        <v>604.91679999999997</v>
      </c>
      <c r="BY13" s="46">
        <v>105950.35344450797</v>
      </c>
    </row>
    <row r="14" spans="1:77" ht="15.75" x14ac:dyDescent="0.25">
      <c r="A14" s="44">
        <f t="shared" si="1"/>
        <v>1982</v>
      </c>
      <c r="B14" s="45">
        <f t="shared" si="2"/>
        <v>3</v>
      </c>
      <c r="C14" s="46">
        <v>125108</v>
      </c>
      <c r="D14" s="84">
        <v>16844</v>
      </c>
      <c r="E14" s="46">
        <v>108264</v>
      </c>
      <c r="F14" s="46">
        <v>78382</v>
      </c>
      <c r="G14" s="46">
        <v>17617</v>
      </c>
      <c r="H14" s="46">
        <v>24160</v>
      </c>
      <c r="I14" s="46">
        <v>24219</v>
      </c>
      <c r="J14" s="46">
        <v>-59</v>
      </c>
      <c r="K14" s="46">
        <v>14989</v>
      </c>
      <c r="L14" s="46">
        <v>10040</v>
      </c>
      <c r="M14" s="46">
        <v>7497.6007551919474</v>
      </c>
      <c r="N14" s="46">
        <v>1131.996616190457</v>
      </c>
      <c r="O14" s="46">
        <v>691.43636794668794</v>
      </c>
      <c r="P14" s="46">
        <v>5674.1677710548029</v>
      </c>
      <c r="Q14" s="46">
        <v>31949</v>
      </c>
      <c r="R14" s="46">
        <v>1415030.7319294447</v>
      </c>
      <c r="S14" s="47">
        <v>0.25537135914569814</v>
      </c>
      <c r="T14" s="47">
        <v>0.26264958791559284</v>
      </c>
      <c r="U14" s="47">
        <v>0.27286144065391382</v>
      </c>
      <c r="V14" s="47">
        <v>0.29051571080556587</v>
      </c>
      <c r="W14" s="47">
        <v>0.37407432116885714</v>
      </c>
      <c r="X14" s="47">
        <v>0.60438247011952195</v>
      </c>
      <c r="Y14" s="47">
        <v>0.43319953418746754</v>
      </c>
      <c r="Z14" s="46">
        <v>1659.605968476887</v>
      </c>
      <c r="AA14" s="48">
        <v>37929.839999999997</v>
      </c>
      <c r="AB14" s="46">
        <v>14387.353744255692</v>
      </c>
      <c r="AC14" s="60">
        <v>27814.331999999999</v>
      </c>
      <c r="AD14" s="46">
        <v>10964.334500000001</v>
      </c>
      <c r="AE14" s="46">
        <v>12229.581744255698</v>
      </c>
      <c r="AF14" s="50">
        <v>11806.695968006781</v>
      </c>
      <c r="AG14" s="51">
        <f t="shared" si="0"/>
        <v>0.96542107611754191</v>
      </c>
      <c r="AH14" s="50">
        <v>9208.9162714285758</v>
      </c>
      <c r="AI14" s="50">
        <v>8870.7876693877533</v>
      </c>
      <c r="AJ14" s="50">
        <v>1785.5412804067644</v>
      </c>
      <c r="AK14" s="50">
        <v>1831.7668852459028</v>
      </c>
      <c r="AL14" s="52">
        <v>14.997698940025812</v>
      </c>
      <c r="AM14" s="46">
        <v>5826324.3191943113</v>
      </c>
      <c r="AN14" s="61">
        <v>15802</v>
      </c>
      <c r="AO14" s="61">
        <v>10754</v>
      </c>
      <c r="AP14" s="46">
        <v>97510</v>
      </c>
      <c r="AQ14" s="47">
        <v>0.26445948545743919</v>
      </c>
      <c r="AR14" s="46">
        <v>5603.3292074862184</v>
      </c>
      <c r="AS14" s="54">
        <v>0.36973</v>
      </c>
      <c r="AT14" s="55">
        <v>61412.944397873376</v>
      </c>
      <c r="AU14" s="55">
        <v>278977.17887036863</v>
      </c>
      <c r="AV14" s="56">
        <v>16.149666666666665</v>
      </c>
      <c r="AW14" s="56">
        <v>12.423333333333334</v>
      </c>
      <c r="AX14" s="57">
        <v>1.0520778537611783</v>
      </c>
      <c r="AY14" s="57">
        <v>0.9504999999999999</v>
      </c>
      <c r="AZ14" s="58">
        <v>34140.212365798543</v>
      </c>
      <c r="BA14" s="59">
        <v>-20286.713006832539</v>
      </c>
      <c r="BB14" s="55">
        <v>9822.0128191534313</v>
      </c>
      <c r="BC14" s="55">
        <v>428.97843725421126</v>
      </c>
      <c r="BD14" s="55">
        <v>41.621356157227908</v>
      </c>
      <c r="BE14" s="55">
        <v>2545.1759355322351</v>
      </c>
      <c r="BF14" s="55">
        <v>767.44274798225376</v>
      </c>
      <c r="BG14" s="55">
        <v>1851.3871628020358</v>
      </c>
      <c r="BH14" s="55">
        <v>3911.6482889256572</v>
      </c>
      <c r="BI14" s="55">
        <v>245.1428429406364</v>
      </c>
      <c r="BJ14" s="55">
        <v>30.616047559176739</v>
      </c>
      <c r="BK14" s="55">
        <v>11723.802496092307</v>
      </c>
      <c r="BL14" s="55">
        <v>969.61885471835103</v>
      </c>
      <c r="BM14" s="55">
        <v>1152.7038705868652</v>
      </c>
      <c r="BN14" s="55">
        <v>3340.6751310535769</v>
      </c>
      <c r="BO14" s="55">
        <v>2.5535670011504963</v>
      </c>
      <c r="BP14" s="55">
        <v>422.82188000312681</v>
      </c>
      <c r="BQ14" s="55">
        <v>298.50806137354022</v>
      </c>
      <c r="BR14" s="55">
        <v>3884.1495242501892</v>
      </c>
      <c r="BS14" s="55">
        <v>624.03970824881992</v>
      </c>
      <c r="BT14" s="55">
        <v>390.63659918863902</v>
      </c>
      <c r="BU14" s="55">
        <v>621.12006375254646</v>
      </c>
      <c r="BV14" s="55">
        <v>16.861324629281544</v>
      </c>
      <c r="BW14" s="55">
        <v>-1901.7896769388731</v>
      </c>
      <c r="BX14" s="55">
        <v>616.94449999999995</v>
      </c>
      <c r="BY14" s="46">
        <v>108797.09046324354</v>
      </c>
    </row>
    <row r="15" spans="1:77" ht="15.75" x14ac:dyDescent="0.25">
      <c r="A15" s="44">
        <f t="shared" si="1"/>
        <v>1982</v>
      </c>
      <c r="B15" s="45">
        <f t="shared" si="2"/>
        <v>4</v>
      </c>
      <c r="C15" s="46">
        <v>125609</v>
      </c>
      <c r="D15" s="84">
        <v>16932</v>
      </c>
      <c r="E15" s="46">
        <v>108677</v>
      </c>
      <c r="F15" s="46">
        <v>78505</v>
      </c>
      <c r="G15" s="46">
        <v>17753</v>
      </c>
      <c r="H15" s="46">
        <v>24119</v>
      </c>
      <c r="I15" s="46">
        <v>24410</v>
      </c>
      <c r="J15" s="46">
        <v>-291</v>
      </c>
      <c r="K15" s="46">
        <v>15379</v>
      </c>
      <c r="L15" s="46">
        <v>10147</v>
      </c>
      <c r="M15" s="46">
        <v>7602.533316551293</v>
      </c>
      <c r="N15" s="46">
        <v>1306.0124418914531</v>
      </c>
      <c r="O15" s="46">
        <v>695.76121651901315</v>
      </c>
      <c r="P15" s="46">
        <v>5600.759658140827</v>
      </c>
      <c r="Q15" s="46">
        <v>33094</v>
      </c>
      <c r="R15" s="46">
        <v>1421784.1430629115</v>
      </c>
      <c r="S15" s="47">
        <v>0.26346838204268802</v>
      </c>
      <c r="T15" s="47">
        <v>0.27179160563021465</v>
      </c>
      <c r="U15" s="47">
        <v>0.28333239452486902</v>
      </c>
      <c r="V15" s="47">
        <v>0.30307251126587464</v>
      </c>
      <c r="W15" s="47">
        <v>0.39222316145393066</v>
      </c>
      <c r="X15" s="47">
        <v>0.63023553759731943</v>
      </c>
      <c r="Y15" s="47">
        <v>0.44363489911182408</v>
      </c>
      <c r="Z15" s="46">
        <v>1666.810399583311</v>
      </c>
      <c r="AA15" s="48">
        <v>38015.578999999998</v>
      </c>
      <c r="AB15" s="46">
        <v>14448.369891259486</v>
      </c>
      <c r="AC15" s="60">
        <v>27929.669000000002</v>
      </c>
      <c r="AD15" s="46">
        <v>12719.954400000001</v>
      </c>
      <c r="AE15" s="46">
        <v>12233.663891259492</v>
      </c>
      <c r="AF15" s="50">
        <v>11808.864096904752</v>
      </c>
      <c r="AG15" s="51">
        <f t="shared" si="0"/>
        <v>0.96527615944572065</v>
      </c>
      <c r="AH15" s="50">
        <v>9224.8771406964279</v>
      </c>
      <c r="AI15" s="50">
        <v>8884.2311296703265</v>
      </c>
      <c r="AJ15" s="50">
        <v>1791.0672332863458</v>
      </c>
      <c r="AK15" s="50">
        <v>1837.1605282331523</v>
      </c>
      <c r="AL15" s="52">
        <v>15.328414324025454</v>
      </c>
      <c r="AM15" s="46">
        <v>5741037.8351149997</v>
      </c>
      <c r="AN15" s="61">
        <v>16289</v>
      </c>
      <c r="AO15" s="61">
        <v>10808</v>
      </c>
      <c r="AP15" s="46">
        <v>97869</v>
      </c>
      <c r="AQ15" s="47">
        <v>0.27242794052316616</v>
      </c>
      <c r="AR15" s="46">
        <v>5594.2997471821345</v>
      </c>
      <c r="AS15" s="54">
        <v>0.38894666666666666</v>
      </c>
      <c r="AT15" s="55">
        <v>62851.59439346665</v>
      </c>
      <c r="AU15" s="55">
        <v>288946.05972428457</v>
      </c>
      <c r="AV15" s="56">
        <v>17.352666666666668</v>
      </c>
      <c r="AW15" s="56">
        <v>9.76</v>
      </c>
      <c r="AX15" s="57">
        <v>1.0712755320668477</v>
      </c>
      <c r="AY15" s="57">
        <v>0.93346666666666656</v>
      </c>
      <c r="AZ15" s="58">
        <v>36870.158685104521</v>
      </c>
      <c r="BA15" s="59">
        <v>-22087.646557068358</v>
      </c>
      <c r="BB15" s="55">
        <v>10329.043209692274</v>
      </c>
      <c r="BC15" s="55">
        <v>447.78076173885688</v>
      </c>
      <c r="BD15" s="55">
        <v>44.544116718017001</v>
      </c>
      <c r="BE15" s="55">
        <v>2689.7051837655458</v>
      </c>
      <c r="BF15" s="55">
        <v>795.81574390742094</v>
      </c>
      <c r="BG15" s="55">
        <v>1986.6738918177839</v>
      </c>
      <c r="BH15" s="55">
        <v>4085.6973984445635</v>
      </c>
      <c r="BI15" s="55">
        <v>246.74545626093436</v>
      </c>
      <c r="BJ15" s="55">
        <v>32.080657039155902</v>
      </c>
      <c r="BK15" s="55">
        <v>12209.76280640539</v>
      </c>
      <c r="BL15" s="55">
        <v>1016.0536939711122</v>
      </c>
      <c r="BM15" s="55">
        <v>1173.8828268063291</v>
      </c>
      <c r="BN15" s="55">
        <v>3486.4734300320838</v>
      </c>
      <c r="BO15" s="55">
        <v>2.6758567702623144</v>
      </c>
      <c r="BP15" s="55">
        <v>436.90278706006893</v>
      </c>
      <c r="BQ15" s="55">
        <v>326.16391425386769</v>
      </c>
      <c r="BR15" s="55">
        <v>4051.1657858539797</v>
      </c>
      <c r="BS15" s="55">
        <v>649.55328882493905</v>
      </c>
      <c r="BT15" s="55">
        <v>389.78446379134942</v>
      </c>
      <c r="BU15" s="55">
        <v>661.08998914384676</v>
      </c>
      <c r="BV15" s="55">
        <v>15.933663437050711</v>
      </c>
      <c r="BW15" s="55">
        <v>-1880.7195967131106</v>
      </c>
      <c r="BX15" s="55">
        <v>635.57960000000003</v>
      </c>
      <c r="BY15" s="46">
        <v>111519.19536197941</v>
      </c>
    </row>
    <row r="16" spans="1:77" ht="15.75" x14ac:dyDescent="0.25">
      <c r="A16" s="44">
        <f t="shared" si="1"/>
        <v>1983</v>
      </c>
      <c r="B16" s="45">
        <f t="shared" si="2"/>
        <v>1</v>
      </c>
      <c r="C16" s="46">
        <v>125840</v>
      </c>
      <c r="D16" s="84">
        <v>17033</v>
      </c>
      <c r="E16" s="46">
        <v>108807</v>
      </c>
      <c r="F16" s="46">
        <v>78612</v>
      </c>
      <c r="G16" s="46">
        <v>17935</v>
      </c>
      <c r="H16" s="46">
        <v>24025</v>
      </c>
      <c r="I16" s="46">
        <v>24432</v>
      </c>
      <c r="J16" s="46">
        <v>-407</v>
      </c>
      <c r="K16" s="46">
        <v>15573</v>
      </c>
      <c r="L16" s="46">
        <v>10305</v>
      </c>
      <c r="M16" s="46">
        <v>7760.4963121460069</v>
      </c>
      <c r="N16" s="46">
        <v>1180.5440137405647</v>
      </c>
      <c r="O16" s="46">
        <v>681.76749338596596</v>
      </c>
      <c r="P16" s="46">
        <v>5898.1848050194767</v>
      </c>
      <c r="Q16" s="46">
        <v>34166</v>
      </c>
      <c r="R16" s="46">
        <v>1428360.6747517525</v>
      </c>
      <c r="S16" s="47">
        <v>0.27150349650349648</v>
      </c>
      <c r="T16" s="47">
        <v>0.27766753167455349</v>
      </c>
      <c r="U16" s="47">
        <v>0.28982436576526344</v>
      </c>
      <c r="V16" s="47">
        <v>0.30427308447937129</v>
      </c>
      <c r="W16" s="47">
        <v>0.39806074616323123</v>
      </c>
      <c r="X16" s="47">
        <v>0.68539543910722955</v>
      </c>
      <c r="Y16" s="47">
        <v>0.48999180680436727</v>
      </c>
      <c r="Z16" s="46">
        <v>1675.5406004501376</v>
      </c>
      <c r="AA16" s="48">
        <v>38040.699000000001</v>
      </c>
      <c r="AB16" s="46">
        <v>14454.594040807264</v>
      </c>
      <c r="AC16" s="60">
        <v>28000.721000000001</v>
      </c>
      <c r="AD16" s="46">
        <v>15278.870800000001</v>
      </c>
      <c r="AE16" s="46">
        <v>12196.30204080727</v>
      </c>
      <c r="AF16" s="50">
        <v>11773.513592259953</v>
      </c>
      <c r="AG16" s="51">
        <f t="shared" si="0"/>
        <v>0.96533470168804281</v>
      </c>
      <c r="AH16" s="50">
        <v>9190.4926987378367</v>
      </c>
      <c r="AI16" s="50">
        <v>8851.5855940345355</v>
      </c>
      <c r="AJ16" s="50">
        <v>1805.7940248691084</v>
      </c>
      <c r="AK16" s="50">
        <v>1852.3789617486352</v>
      </c>
      <c r="AL16" s="52">
        <v>15.623351258600122</v>
      </c>
      <c r="AM16" s="46">
        <v>5726851.1455241144</v>
      </c>
      <c r="AN16" s="61">
        <v>16700</v>
      </c>
      <c r="AO16" s="61">
        <v>10845</v>
      </c>
      <c r="AP16" s="46">
        <v>97962</v>
      </c>
      <c r="AQ16" s="47">
        <v>0.27965563720161746</v>
      </c>
      <c r="AR16" s="46">
        <v>5527.1380520149351</v>
      </c>
      <c r="AS16" s="54">
        <v>0.4353266666666667</v>
      </c>
      <c r="AT16" s="55">
        <v>63025.698533060735</v>
      </c>
      <c r="AU16" s="55">
        <v>297831.23991260823</v>
      </c>
      <c r="AV16" s="56">
        <v>16.794666666666668</v>
      </c>
      <c r="AW16" s="56">
        <v>9.0333333333333332</v>
      </c>
      <c r="AX16" s="57">
        <v>1.0548152315319432</v>
      </c>
      <c r="AY16" s="57">
        <v>0.94803333333333339</v>
      </c>
      <c r="AZ16" s="58">
        <v>39932.894247556462</v>
      </c>
      <c r="BA16" s="59">
        <v>-22833.599752741749</v>
      </c>
      <c r="BB16" s="55">
        <v>10921.857401330264</v>
      </c>
      <c r="BC16" s="55">
        <v>469.13399115897948</v>
      </c>
      <c r="BD16" s="55">
        <v>47.95989369550653</v>
      </c>
      <c r="BE16" s="55">
        <v>2849.5003915582888</v>
      </c>
      <c r="BF16" s="55">
        <v>819.32142159951172</v>
      </c>
      <c r="BG16" s="55">
        <v>2169.8907044189</v>
      </c>
      <c r="BH16" s="55">
        <v>4284.7983114002564</v>
      </c>
      <c r="BI16" s="55">
        <v>246.45504517098428</v>
      </c>
      <c r="BJ16" s="55">
        <v>34.797642327840634</v>
      </c>
      <c r="BK16" s="55">
        <v>12696.883360075655</v>
      </c>
      <c r="BL16" s="55">
        <v>1060.8233772039191</v>
      </c>
      <c r="BM16" s="55">
        <v>1156.7278251487594</v>
      </c>
      <c r="BN16" s="55">
        <v>3658.404893380768</v>
      </c>
      <c r="BO16" s="55">
        <v>2.7937612174994682</v>
      </c>
      <c r="BP16" s="55">
        <v>440.51476099282803</v>
      </c>
      <c r="BQ16" s="55">
        <v>354.94695819876449</v>
      </c>
      <c r="BR16" s="55">
        <v>4245.6208641047815</v>
      </c>
      <c r="BS16" s="55">
        <v>680.0501974948138</v>
      </c>
      <c r="BT16" s="55">
        <v>380.11406117044237</v>
      </c>
      <c r="BU16" s="55">
        <v>702.15026310688381</v>
      </c>
      <c r="BV16" s="55">
        <v>14.711483896842811</v>
      </c>
      <c r="BW16" s="55">
        <v>-1775.0259587453866</v>
      </c>
      <c r="BX16" s="55">
        <v>678.63189999999997</v>
      </c>
      <c r="BY16" s="46">
        <v>114140.83490270434</v>
      </c>
    </row>
    <row r="17" spans="1:77" ht="15.75" x14ac:dyDescent="0.25">
      <c r="A17" s="44">
        <f t="shared" si="1"/>
        <v>1983</v>
      </c>
      <c r="B17" s="45">
        <f t="shared" si="2"/>
        <v>2</v>
      </c>
      <c r="C17" s="46">
        <v>126720</v>
      </c>
      <c r="D17" s="84">
        <v>17139</v>
      </c>
      <c r="E17" s="46">
        <v>109581</v>
      </c>
      <c r="F17" s="46">
        <v>78807</v>
      </c>
      <c r="G17" s="46">
        <v>18088</v>
      </c>
      <c r="H17" s="46">
        <v>23535</v>
      </c>
      <c r="I17" s="46">
        <v>24187</v>
      </c>
      <c r="J17" s="46">
        <v>-652</v>
      </c>
      <c r="K17" s="46">
        <v>16276</v>
      </c>
      <c r="L17" s="46">
        <v>9986</v>
      </c>
      <c r="M17" s="46">
        <v>7505.4989049716824</v>
      </c>
      <c r="N17" s="46">
        <v>1118.6468097353029</v>
      </c>
      <c r="O17" s="46">
        <v>608.83844336013556</v>
      </c>
      <c r="P17" s="46">
        <v>5778.0136518762447</v>
      </c>
      <c r="Q17" s="46">
        <v>35270</v>
      </c>
      <c r="R17" s="46">
        <v>1434366.4977019781</v>
      </c>
      <c r="S17" s="47">
        <v>0.27833017676767674</v>
      </c>
      <c r="T17" s="47">
        <v>0.28832464121207507</v>
      </c>
      <c r="U17" s="47">
        <v>0.30628040689960195</v>
      </c>
      <c r="V17" s="47">
        <v>0.32608426013974451</v>
      </c>
      <c r="W17" s="47">
        <v>0.43210862619808305</v>
      </c>
      <c r="X17" s="47">
        <v>0.69407170038053279</v>
      </c>
      <c r="Y17" s="47">
        <v>0.47738722534365396</v>
      </c>
      <c r="Z17" s="46">
        <v>1684.2731723655429</v>
      </c>
      <c r="AA17" s="48">
        <v>38065.584999999999</v>
      </c>
      <c r="AB17" s="46">
        <v>14531.519983338379</v>
      </c>
      <c r="AC17" s="60">
        <v>28073.616999999998</v>
      </c>
      <c r="AD17" s="46">
        <v>16856.695199999998</v>
      </c>
      <c r="AE17" s="46">
        <v>12253.992983338385</v>
      </c>
      <c r="AF17" s="50">
        <v>11827.709669274947</v>
      </c>
      <c r="AG17" s="51">
        <f t="shared" si="0"/>
        <v>0.96521270130943848</v>
      </c>
      <c r="AH17" s="50">
        <v>9235.7160488526624</v>
      </c>
      <c r="AI17" s="50">
        <v>8892.9940213500759</v>
      </c>
      <c r="AJ17" s="50">
        <v>1827.9877557390239</v>
      </c>
      <c r="AK17" s="50">
        <v>1874.9083060109301</v>
      </c>
      <c r="AL17" s="52">
        <v>15.673012889301175</v>
      </c>
      <c r="AM17" s="46">
        <v>5784280.746141416</v>
      </c>
      <c r="AN17" s="61">
        <v>17435</v>
      </c>
      <c r="AO17" s="61">
        <v>10867</v>
      </c>
      <c r="AP17" s="46">
        <v>98714</v>
      </c>
      <c r="AQ17" s="47">
        <v>0.28606941555246734</v>
      </c>
      <c r="AR17" s="46">
        <v>5527.8803387291227</v>
      </c>
      <c r="AS17" s="54">
        <v>0.43737999999999999</v>
      </c>
      <c r="AT17" s="55">
        <v>64019.924803900671</v>
      </c>
      <c r="AU17" s="55">
        <v>306040.56377185282</v>
      </c>
      <c r="AV17" s="56">
        <v>20.178333333333335</v>
      </c>
      <c r="AW17" s="56">
        <v>9.1966666666666672</v>
      </c>
      <c r="AX17" s="57">
        <v>1.096371011950444</v>
      </c>
      <c r="AY17" s="57">
        <v>0.91210000000000002</v>
      </c>
      <c r="AZ17" s="58">
        <v>43400.845567839555</v>
      </c>
      <c r="BA17" s="59">
        <v>-24610.379116964614</v>
      </c>
      <c r="BB17" s="55">
        <v>11437.88090201526</v>
      </c>
      <c r="BC17" s="55">
        <v>494.02080969722863</v>
      </c>
      <c r="BD17" s="55">
        <v>51.668123183783237</v>
      </c>
      <c r="BE17" s="55">
        <v>3010.0628094470203</v>
      </c>
      <c r="BF17" s="55">
        <v>817.93330148152177</v>
      </c>
      <c r="BG17" s="55">
        <v>2331.9724003765041</v>
      </c>
      <c r="BH17" s="55">
        <v>4444.1205946501113</v>
      </c>
      <c r="BI17" s="55">
        <v>251.05354107673622</v>
      </c>
      <c r="BJ17" s="55">
        <v>37.049322102354992</v>
      </c>
      <c r="BK17" s="55">
        <v>13168.54063897436</v>
      </c>
      <c r="BL17" s="55">
        <v>1094.3060283660536</v>
      </c>
      <c r="BM17" s="55">
        <v>1155.8708700593868</v>
      </c>
      <c r="BN17" s="55">
        <v>3812.6866314067647</v>
      </c>
      <c r="BO17" s="55">
        <v>2.8819403982286844</v>
      </c>
      <c r="BP17" s="55">
        <v>452.81917807448286</v>
      </c>
      <c r="BQ17" s="55">
        <v>408.97587401223007</v>
      </c>
      <c r="BR17" s="55">
        <v>4421.2639585907827</v>
      </c>
      <c r="BS17" s="55">
        <v>708.50796402832873</v>
      </c>
      <c r="BT17" s="55">
        <v>382.25724821083935</v>
      </c>
      <c r="BU17" s="55">
        <v>714.4877269717033</v>
      </c>
      <c r="BV17" s="55">
        <v>14.491250199511233</v>
      </c>
      <c r="BW17" s="55">
        <v>-1730.6597369590991</v>
      </c>
      <c r="BX17" s="55">
        <v>703.35789999999997</v>
      </c>
      <c r="BY17" s="46">
        <v>116477.82443194924</v>
      </c>
    </row>
    <row r="18" spans="1:77" ht="15.75" x14ac:dyDescent="0.25">
      <c r="A18" s="44">
        <f t="shared" si="1"/>
        <v>1983</v>
      </c>
      <c r="B18" s="45">
        <f t="shared" si="2"/>
        <v>3</v>
      </c>
      <c r="C18" s="46">
        <v>127228</v>
      </c>
      <c r="D18" s="84">
        <v>17402</v>
      </c>
      <c r="E18" s="46">
        <v>109826</v>
      </c>
      <c r="F18" s="46">
        <v>78826</v>
      </c>
      <c r="G18" s="46">
        <v>18294</v>
      </c>
      <c r="H18" s="46">
        <v>23119</v>
      </c>
      <c r="I18" s="46">
        <v>24094</v>
      </c>
      <c r="J18" s="46">
        <v>-975</v>
      </c>
      <c r="K18" s="46">
        <v>16462</v>
      </c>
      <c r="L18" s="46">
        <v>9473</v>
      </c>
      <c r="M18" s="46">
        <v>7046.277910635622</v>
      </c>
      <c r="N18" s="46">
        <v>1036.4253399194938</v>
      </c>
      <c r="O18" s="46">
        <v>619.81612672911126</v>
      </c>
      <c r="P18" s="46">
        <v>5390.0364439870164</v>
      </c>
      <c r="Q18" s="46">
        <v>36204</v>
      </c>
      <c r="R18" s="46">
        <v>1439882.6157850192</v>
      </c>
      <c r="S18" s="47">
        <v>0.28456000251516961</v>
      </c>
      <c r="T18" s="47">
        <v>0.29410346839875168</v>
      </c>
      <c r="U18" s="47">
        <v>0.30862577894391602</v>
      </c>
      <c r="V18" s="47">
        <v>0.32364904125508426</v>
      </c>
      <c r="W18" s="47">
        <v>0.43718867695298264</v>
      </c>
      <c r="X18" s="47">
        <v>0.74474823181674232</v>
      </c>
      <c r="Y18" s="47">
        <v>0.48361958691854789</v>
      </c>
      <c r="Z18" s="46">
        <v>1693.6423708243335</v>
      </c>
      <c r="AA18" s="48">
        <v>38106.161</v>
      </c>
      <c r="AB18" s="46">
        <v>14589.941872549376</v>
      </c>
      <c r="AC18" s="60">
        <v>28158.285</v>
      </c>
      <c r="AD18" s="46">
        <v>20047.333200000001</v>
      </c>
      <c r="AE18" s="46">
        <v>12241.613872549382</v>
      </c>
      <c r="AF18" s="50">
        <v>11814.624337663337</v>
      </c>
      <c r="AG18" s="51">
        <f t="shared" si="0"/>
        <v>0.96511983310929883</v>
      </c>
      <c r="AH18" s="50">
        <v>9184.1759448073517</v>
      </c>
      <c r="AI18" s="50">
        <v>8842.267618838303</v>
      </c>
      <c r="AJ18" s="50">
        <v>1844.2676997583555</v>
      </c>
      <c r="AK18" s="50">
        <v>1891.4232604735896</v>
      </c>
      <c r="AL18" s="52">
        <v>16.095526771208885</v>
      </c>
      <c r="AM18" s="46">
        <v>5693873.4585741377</v>
      </c>
      <c r="AN18" s="61">
        <v>17905</v>
      </c>
      <c r="AO18" s="61">
        <v>10841</v>
      </c>
      <c r="AP18" s="46">
        <v>98985</v>
      </c>
      <c r="AQ18" s="47">
        <v>0.29214603005490303</v>
      </c>
      <c r="AR18" s="46">
        <v>5544.0072802181721</v>
      </c>
      <c r="AS18" s="54">
        <v>0.43737999999999999</v>
      </c>
      <c r="AT18" s="55">
        <v>64212.355695030979</v>
      </c>
      <c r="AU18" s="55">
        <v>315030.61821813695</v>
      </c>
      <c r="AV18" s="56">
        <v>22.716666666666669</v>
      </c>
      <c r="AW18" s="56">
        <v>9.94</v>
      </c>
      <c r="AX18" s="57">
        <v>1.1612603545714948</v>
      </c>
      <c r="AY18" s="57">
        <v>0.86113333333333342</v>
      </c>
      <c r="AZ18" s="58">
        <v>47354.380393302417</v>
      </c>
      <c r="BA18" s="59">
        <v>-24923.637451787996</v>
      </c>
      <c r="BB18" s="55">
        <v>11877.113711747259</v>
      </c>
      <c r="BC18" s="55">
        <v>522.44121735360432</v>
      </c>
      <c r="BD18" s="55">
        <v>55.668805182847109</v>
      </c>
      <c r="BE18" s="55">
        <v>3171.3924374317394</v>
      </c>
      <c r="BF18" s="55">
        <v>791.6513835534513</v>
      </c>
      <c r="BG18" s="55">
        <v>2472.9189796905976</v>
      </c>
      <c r="BH18" s="55">
        <v>4563.6642481941308</v>
      </c>
      <c r="BI18" s="55">
        <v>260.54094397819011</v>
      </c>
      <c r="BJ18" s="55">
        <v>38.835696362698961</v>
      </c>
      <c r="BK18" s="55">
        <v>13624.734643101508</v>
      </c>
      <c r="BL18" s="55">
        <v>1116.5016474575159</v>
      </c>
      <c r="BM18" s="55">
        <v>1171.3119615382113</v>
      </c>
      <c r="BN18" s="55">
        <v>3949.3186441100734</v>
      </c>
      <c r="BO18" s="55">
        <v>2.9403943124499632</v>
      </c>
      <c r="BP18" s="55">
        <v>473.81603830503332</v>
      </c>
      <c r="BQ18" s="55">
        <v>488.25066169426447</v>
      </c>
      <c r="BR18" s="55">
        <v>4578.0950693119803</v>
      </c>
      <c r="BS18" s="55">
        <v>734.92658842548371</v>
      </c>
      <c r="BT18" s="55">
        <v>396.21402491254071</v>
      </c>
      <c r="BU18" s="55">
        <v>698.10238073830533</v>
      </c>
      <c r="BV18" s="55">
        <v>15.272962345055966</v>
      </c>
      <c r="BW18" s="55">
        <v>-1747.6209313542479</v>
      </c>
      <c r="BX18" s="55">
        <v>727.56740000000002</v>
      </c>
      <c r="BY18" s="46">
        <v>118864.46716195013</v>
      </c>
    </row>
    <row r="19" spans="1:77" ht="15.75" x14ac:dyDescent="0.25">
      <c r="A19" s="44">
        <f t="shared" si="1"/>
        <v>1983</v>
      </c>
      <c r="B19" s="45">
        <f t="shared" si="2"/>
        <v>4</v>
      </c>
      <c r="C19" s="46">
        <v>128245</v>
      </c>
      <c r="D19" s="84">
        <v>17559</v>
      </c>
      <c r="E19" s="46">
        <v>110686</v>
      </c>
      <c r="F19" s="46">
        <v>78949</v>
      </c>
      <c r="G19" s="46">
        <v>18375</v>
      </c>
      <c r="H19" s="46">
        <v>23866</v>
      </c>
      <c r="I19" s="46">
        <v>23364</v>
      </c>
      <c r="J19" s="46">
        <v>502</v>
      </c>
      <c r="K19" s="46">
        <v>16856</v>
      </c>
      <c r="L19" s="46">
        <v>9801</v>
      </c>
      <c r="M19" s="46">
        <v>7385.8983511642564</v>
      </c>
      <c r="N19" s="46">
        <v>1244.3493740486886</v>
      </c>
      <c r="O19" s="46">
        <v>587.594896900197</v>
      </c>
      <c r="P19" s="46">
        <v>5553.9540802153715</v>
      </c>
      <c r="Q19" s="46">
        <v>37364</v>
      </c>
      <c r="R19" s="46">
        <v>1446078.038773807</v>
      </c>
      <c r="S19" s="47">
        <v>0.29134859058832702</v>
      </c>
      <c r="T19" s="47">
        <v>0.30056112173681743</v>
      </c>
      <c r="U19" s="47">
        <v>0.31542857142857145</v>
      </c>
      <c r="V19" s="47">
        <v>0.32785481938024313</v>
      </c>
      <c r="W19" s="47">
        <v>0.44844565733270053</v>
      </c>
      <c r="X19" s="47">
        <v>0.79675543311906949</v>
      </c>
      <c r="Y19" s="47">
        <v>0.50703743048346328</v>
      </c>
      <c r="Z19" s="46">
        <v>1703.6493813507977</v>
      </c>
      <c r="AA19" s="48">
        <v>38146.228000000003</v>
      </c>
      <c r="AB19" s="46">
        <v>14629.566107209674</v>
      </c>
      <c r="AC19" s="60">
        <v>28242.798999999999</v>
      </c>
      <c r="AD19" s="46">
        <v>21538.292700000002</v>
      </c>
      <c r="AE19" s="46">
        <v>12217.72310720968</v>
      </c>
      <c r="AF19" s="50">
        <v>11788.185210268663</v>
      </c>
      <c r="AG19" s="51">
        <f t="shared" si="0"/>
        <v>0.96484304864565584</v>
      </c>
      <c r="AH19" s="50">
        <v>9155.7338294399106</v>
      </c>
      <c r="AI19" s="50">
        <v>8812.2539620094194</v>
      </c>
      <c r="AJ19" s="50">
        <v>1867.9991423681017</v>
      </c>
      <c r="AK19" s="50">
        <v>1915.2124408014586</v>
      </c>
      <c r="AL19" s="52">
        <v>16.486087026268038</v>
      </c>
      <c r="AM19" s="46">
        <v>5649446.6120310547</v>
      </c>
      <c r="AN19" s="61">
        <v>18467</v>
      </c>
      <c r="AO19" s="61">
        <v>11120</v>
      </c>
      <c r="AP19" s="46">
        <v>99566</v>
      </c>
      <c r="AQ19" s="47">
        <v>0.29905656350053361</v>
      </c>
      <c r="AR19" s="46">
        <v>5575.5188764820859</v>
      </c>
      <c r="AS19" s="54">
        <v>0.46351333333333339</v>
      </c>
      <c r="AT19" s="55">
        <v>64748.413177465416</v>
      </c>
      <c r="AU19" s="55">
        <v>326689.13989475043</v>
      </c>
      <c r="AV19" s="56">
        <v>20.508666666666667</v>
      </c>
      <c r="AW19" s="56">
        <v>9.7333333333333343</v>
      </c>
      <c r="AX19" s="57">
        <v>1.1849745230477544</v>
      </c>
      <c r="AY19" s="57">
        <v>0.84389999999999998</v>
      </c>
      <c r="AZ19" s="58">
        <v>51452.224209969849</v>
      </c>
      <c r="BA19" s="59">
        <v>-25602.78974113931</v>
      </c>
      <c r="BB19" s="55">
        <v>12239.555830526264</v>
      </c>
      <c r="BC19" s="55">
        <v>554.39521412810643</v>
      </c>
      <c r="BD19" s="55">
        <v>59.961939692698166</v>
      </c>
      <c r="BE19" s="55">
        <v>3333.489275512447</v>
      </c>
      <c r="BF19" s="55">
        <v>740.4756678153002</v>
      </c>
      <c r="BG19" s="55">
        <v>2592.730442361179</v>
      </c>
      <c r="BH19" s="55">
        <v>4643.4292720323128</v>
      </c>
      <c r="BI19" s="55">
        <v>274.91725387534592</v>
      </c>
      <c r="BJ19" s="55">
        <v>40.156765108872548</v>
      </c>
      <c r="BK19" s="55">
        <v>14065.465372457096</v>
      </c>
      <c r="BL19" s="55">
        <v>1127.4102344783059</v>
      </c>
      <c r="BM19" s="55">
        <v>1203.0510995852328</v>
      </c>
      <c r="BN19" s="55">
        <v>4068.3009314906949</v>
      </c>
      <c r="BO19" s="55">
        <v>2.9691229601633036</v>
      </c>
      <c r="BP19" s="55">
        <v>503.50534168447956</v>
      </c>
      <c r="BQ19" s="55">
        <v>592.77132124486752</v>
      </c>
      <c r="BR19" s="55">
        <v>4716.1141962683778</v>
      </c>
      <c r="BS19" s="55">
        <v>759.30607068627864</v>
      </c>
      <c r="BT19" s="55">
        <v>421.98439127554627</v>
      </c>
      <c r="BU19" s="55">
        <v>652.99422440668957</v>
      </c>
      <c r="BV19" s="55">
        <v>17.056620333477021</v>
      </c>
      <c r="BW19" s="55">
        <v>-1825.9095419308335</v>
      </c>
      <c r="BX19" s="55">
        <v>751.2604</v>
      </c>
      <c r="BY19" s="46">
        <v>121276.23943727867</v>
      </c>
    </row>
    <row r="20" spans="1:77" ht="15.75" x14ac:dyDescent="0.25">
      <c r="A20" s="44">
        <f t="shared" si="1"/>
        <v>1984</v>
      </c>
      <c r="B20" s="45">
        <f t="shared" si="2"/>
        <v>1</v>
      </c>
      <c r="C20" s="46">
        <v>128373</v>
      </c>
      <c r="D20" s="84">
        <v>17625</v>
      </c>
      <c r="E20" s="46">
        <v>110748</v>
      </c>
      <c r="F20" s="46">
        <v>78422</v>
      </c>
      <c r="G20" s="46">
        <v>18379</v>
      </c>
      <c r="H20" s="46">
        <v>22881</v>
      </c>
      <c r="I20" s="46">
        <v>23177</v>
      </c>
      <c r="J20" s="46">
        <v>-296</v>
      </c>
      <c r="K20" s="46">
        <v>18428</v>
      </c>
      <c r="L20" s="46">
        <v>9739</v>
      </c>
      <c r="M20" s="46">
        <v>7323.841460037761</v>
      </c>
      <c r="N20" s="46">
        <v>1037.3754708665761</v>
      </c>
      <c r="O20" s="46">
        <v>603.07780372298146</v>
      </c>
      <c r="P20" s="46">
        <v>5683.3881854482051</v>
      </c>
      <c r="Q20" s="46">
        <v>38828</v>
      </c>
      <c r="R20" s="46">
        <v>1451212.4300792895</v>
      </c>
      <c r="S20" s="47">
        <v>0.30246235579132685</v>
      </c>
      <c r="T20" s="47">
        <v>0.30993853765524981</v>
      </c>
      <c r="U20" s="47">
        <v>0.32129060340606125</v>
      </c>
      <c r="V20" s="47">
        <v>0.33321827673987142</v>
      </c>
      <c r="W20" s="47">
        <v>0.46668113739960931</v>
      </c>
      <c r="X20" s="47">
        <v>0.80624294075367076</v>
      </c>
      <c r="Y20" s="47">
        <v>0.50561717039104226</v>
      </c>
      <c r="Z20" s="46">
        <v>1715.5271492058682</v>
      </c>
      <c r="AA20" s="48">
        <v>38204.159</v>
      </c>
      <c r="AB20" s="46">
        <v>14653.615064738457</v>
      </c>
      <c r="AC20" s="60">
        <v>28340.787</v>
      </c>
      <c r="AD20" s="46">
        <v>19822.0861</v>
      </c>
      <c r="AE20" s="46">
        <v>12079.226064738465</v>
      </c>
      <c r="AF20" s="50">
        <v>11651.425682380603</v>
      </c>
      <c r="AG20" s="51">
        <f t="shared" si="0"/>
        <v>0.96458379203559308</v>
      </c>
      <c r="AH20" s="50">
        <v>9006.4666832801759</v>
      </c>
      <c r="AI20" s="50">
        <v>8664.230352590268</v>
      </c>
      <c r="AJ20" s="50">
        <v>1875.4915133910581</v>
      </c>
      <c r="AK20" s="50">
        <v>1922.3775774134799</v>
      </c>
      <c r="AL20" s="52">
        <v>17.568285973301215</v>
      </c>
      <c r="AM20" s="46">
        <v>5633703.2474676892</v>
      </c>
      <c r="AN20" s="61">
        <v>18411</v>
      </c>
      <c r="AO20" s="61">
        <v>10853</v>
      </c>
      <c r="AP20" s="46">
        <v>99895</v>
      </c>
      <c r="AQ20" s="47">
        <v>0.31072157930565009</v>
      </c>
      <c r="AR20" s="46">
        <v>5697.8690804335365</v>
      </c>
      <c r="AS20" s="54">
        <v>0.47299333333333332</v>
      </c>
      <c r="AT20" s="55">
        <v>65357.777666044727</v>
      </c>
      <c r="AU20" s="55">
        <v>340689.85333248269</v>
      </c>
      <c r="AV20" s="56">
        <v>18.003333333333334</v>
      </c>
      <c r="AW20" s="56">
        <v>9.9533333333333331</v>
      </c>
      <c r="AX20" s="57">
        <v>1.202453004128422</v>
      </c>
      <c r="AY20" s="57">
        <v>0.83163333333333334</v>
      </c>
      <c r="AZ20" s="58">
        <v>54887.151854290598</v>
      </c>
      <c r="BA20" s="59">
        <v>-26608.442595434506</v>
      </c>
      <c r="BB20" s="55">
        <v>12525.207258352271</v>
      </c>
      <c r="BC20" s="55">
        <v>589.8828000207352</v>
      </c>
      <c r="BD20" s="55">
        <v>64.547526713336396</v>
      </c>
      <c r="BE20" s="55">
        <v>3496.3533236891435</v>
      </c>
      <c r="BF20" s="55">
        <v>664.40615426706859</v>
      </c>
      <c r="BG20" s="55">
        <v>2691.406788388249</v>
      </c>
      <c r="BH20" s="55">
        <v>4683.4156661646584</v>
      </c>
      <c r="BI20" s="55">
        <v>294.18247076820387</v>
      </c>
      <c r="BJ20" s="55">
        <v>41.012528340875761</v>
      </c>
      <c r="BK20" s="55">
        <v>14490.732827041127</v>
      </c>
      <c r="BL20" s="55">
        <v>1127.0317894284233</v>
      </c>
      <c r="BM20" s="55">
        <v>1251.0882842004514</v>
      </c>
      <c r="BN20" s="55">
        <v>4169.6334935486275</v>
      </c>
      <c r="BO20" s="55">
        <v>2.9681263413687056</v>
      </c>
      <c r="BP20" s="55">
        <v>541.88708821282148</v>
      </c>
      <c r="BQ20" s="55">
        <v>722.53785266403929</v>
      </c>
      <c r="BR20" s="55">
        <v>4835.3213394599734</v>
      </c>
      <c r="BS20" s="55">
        <v>781.64641081071375</v>
      </c>
      <c r="BT20" s="55">
        <v>459.56834729985599</v>
      </c>
      <c r="BU20" s="55">
        <v>579.16325797685636</v>
      </c>
      <c r="BV20" s="55">
        <v>19.842224164774393</v>
      </c>
      <c r="BW20" s="55">
        <v>-1965.5255686888559</v>
      </c>
      <c r="BX20" s="55">
        <v>736.40419999999995</v>
      </c>
      <c r="BY20" s="46">
        <v>123747.59094367383</v>
      </c>
    </row>
    <row r="21" spans="1:77" ht="15.75" x14ac:dyDescent="0.25">
      <c r="A21" s="44">
        <f t="shared" si="1"/>
        <v>1984</v>
      </c>
      <c r="B21" s="45">
        <f t="shared" si="2"/>
        <v>2</v>
      </c>
      <c r="C21" s="46">
        <v>128886</v>
      </c>
      <c r="D21" s="84">
        <v>17806</v>
      </c>
      <c r="E21" s="46">
        <v>111080</v>
      </c>
      <c r="F21" s="46">
        <v>78680</v>
      </c>
      <c r="G21" s="46">
        <v>18519</v>
      </c>
      <c r="H21" s="46">
        <v>22499</v>
      </c>
      <c r="I21" s="46">
        <v>22661</v>
      </c>
      <c r="J21" s="46">
        <v>-162</v>
      </c>
      <c r="K21" s="46">
        <v>18643</v>
      </c>
      <c r="L21" s="46">
        <v>9455</v>
      </c>
      <c r="M21" s="46">
        <v>6988.7342479546896</v>
      </c>
      <c r="N21" s="46">
        <v>965.8897496550851</v>
      </c>
      <c r="O21" s="46">
        <v>700.01798336384331</v>
      </c>
      <c r="P21" s="46">
        <v>5322.8265149357612</v>
      </c>
      <c r="Q21" s="46">
        <v>39777</v>
      </c>
      <c r="R21" s="46">
        <v>1455901.8109310206</v>
      </c>
      <c r="S21" s="47">
        <v>0.30862157255248823</v>
      </c>
      <c r="T21" s="47">
        <v>0.31706914082358922</v>
      </c>
      <c r="U21" s="47">
        <v>0.32836546249797505</v>
      </c>
      <c r="V21" s="47">
        <v>0.34614535986937911</v>
      </c>
      <c r="W21" s="47">
        <v>0.47637182856836346</v>
      </c>
      <c r="X21" s="47">
        <v>0.78699101004759386</v>
      </c>
      <c r="Y21" s="47">
        <v>0.48982471814646716</v>
      </c>
      <c r="Z21" s="46">
        <v>1726.3154202390192</v>
      </c>
      <c r="AA21" s="48">
        <v>38221.364999999998</v>
      </c>
      <c r="AB21" s="46">
        <v>14613.704296359287</v>
      </c>
      <c r="AC21" s="60">
        <v>28408.539000000001</v>
      </c>
      <c r="AD21" s="46">
        <v>20573.1819</v>
      </c>
      <c r="AE21" s="46">
        <v>11964.446296359294</v>
      </c>
      <c r="AF21" s="50">
        <v>11536.168807616697</v>
      </c>
      <c r="AG21" s="51">
        <f t="shared" si="0"/>
        <v>0.96420415302687945</v>
      </c>
      <c r="AH21" s="50">
        <v>8932.4106201791656</v>
      </c>
      <c r="AI21" s="50">
        <v>8589.804995604396</v>
      </c>
      <c r="AJ21" s="50">
        <v>1890.960366693515</v>
      </c>
      <c r="AK21" s="50">
        <v>1937.4705100182159</v>
      </c>
      <c r="AL21" s="52">
        <v>18.128586334267141</v>
      </c>
      <c r="AM21" s="46">
        <v>5479727.9668124747</v>
      </c>
      <c r="AN21" s="61">
        <v>18641</v>
      </c>
      <c r="AO21" s="61">
        <v>11074</v>
      </c>
      <c r="AP21" s="46">
        <v>100006</v>
      </c>
      <c r="AQ21" s="47">
        <v>0.31688622551183243</v>
      </c>
      <c r="AR21" s="46">
        <v>5729.9806070554914</v>
      </c>
      <c r="AS21" s="54">
        <v>0.48324333333333336</v>
      </c>
      <c r="AT21" s="55">
        <v>66466.546133986034</v>
      </c>
      <c r="AU21" s="55">
        <v>352936.83612320811</v>
      </c>
      <c r="AV21" s="56">
        <v>15.344666666666667</v>
      </c>
      <c r="AW21" s="56">
        <v>11.303333333333335</v>
      </c>
      <c r="AX21" s="57">
        <v>1.2115827309074754</v>
      </c>
      <c r="AY21" s="57">
        <v>0.82536666666666669</v>
      </c>
      <c r="AZ21" s="58">
        <v>58659.623573026714</v>
      </c>
      <c r="BA21" s="59">
        <v>-26506.824409747667</v>
      </c>
      <c r="BB21" s="55">
        <v>12867.770535148822</v>
      </c>
      <c r="BC21" s="55">
        <v>624.53223088892173</v>
      </c>
      <c r="BD21" s="55">
        <v>69.934035521524464</v>
      </c>
      <c r="BE21" s="55">
        <v>3640.4628481528366</v>
      </c>
      <c r="BF21" s="55">
        <v>627.75617023795473</v>
      </c>
      <c r="BG21" s="55">
        <v>2795.2776965511407</v>
      </c>
      <c r="BH21" s="55">
        <v>4752.2161916592486</v>
      </c>
      <c r="BI21" s="55">
        <v>311.20365127489873</v>
      </c>
      <c r="BJ21" s="55">
        <v>46.387710862295521</v>
      </c>
      <c r="BK21" s="55">
        <v>15017.814149413218</v>
      </c>
      <c r="BL21" s="55">
        <v>1166.9939536450461</v>
      </c>
      <c r="BM21" s="55">
        <v>1332.4050910167666</v>
      </c>
      <c r="BN21" s="55">
        <v>4259.3133148896222</v>
      </c>
      <c r="BO21" s="55">
        <v>3.0733698094387671</v>
      </c>
      <c r="BP21" s="55">
        <v>570.98138895943657</v>
      </c>
      <c r="BQ21" s="55">
        <v>796.60161280938541</v>
      </c>
      <c r="BR21" s="55">
        <v>4972.5192550405645</v>
      </c>
      <c r="BS21" s="55">
        <v>801.33203519859887</v>
      </c>
      <c r="BT21" s="55">
        <v>492.11549513845699</v>
      </c>
      <c r="BU21" s="55">
        <v>599.82100465543965</v>
      </c>
      <c r="BV21" s="55">
        <v>22.592100950621436</v>
      </c>
      <c r="BW21" s="55">
        <v>-2150.0436142643989</v>
      </c>
      <c r="BX21" s="55">
        <v>774.27729999999997</v>
      </c>
      <c r="BY21" s="46">
        <v>126287.49719465498</v>
      </c>
    </row>
    <row r="22" spans="1:77" ht="15.75" x14ac:dyDescent="0.25">
      <c r="A22" s="44">
        <f t="shared" si="1"/>
        <v>1984</v>
      </c>
      <c r="B22" s="45">
        <f t="shared" si="2"/>
        <v>3</v>
      </c>
      <c r="C22" s="46">
        <v>129788</v>
      </c>
      <c r="D22" s="84">
        <v>17984</v>
      </c>
      <c r="E22" s="46">
        <v>111804</v>
      </c>
      <c r="F22" s="46">
        <v>79116</v>
      </c>
      <c r="G22" s="46">
        <v>18679</v>
      </c>
      <c r="H22" s="46">
        <v>23459</v>
      </c>
      <c r="I22" s="46">
        <v>22748</v>
      </c>
      <c r="J22" s="46">
        <v>711</v>
      </c>
      <c r="K22" s="46">
        <v>18660</v>
      </c>
      <c r="L22" s="46">
        <v>10126</v>
      </c>
      <c r="M22" s="46">
        <v>7737.9301699181897</v>
      </c>
      <c r="N22" s="46">
        <v>987.39970824338877</v>
      </c>
      <c r="O22" s="46">
        <v>628.74981952044982</v>
      </c>
      <c r="P22" s="46">
        <v>6121.780642154351</v>
      </c>
      <c r="Q22" s="46">
        <v>40900</v>
      </c>
      <c r="R22" s="46">
        <v>1461493.6426016123</v>
      </c>
      <c r="S22" s="47">
        <v>0.31512928776158045</v>
      </c>
      <c r="T22" s="47">
        <v>0.32444764649375601</v>
      </c>
      <c r="U22" s="47">
        <v>0.33775898067348359</v>
      </c>
      <c r="V22" s="47">
        <v>0.35493230174081236</v>
      </c>
      <c r="W22" s="47">
        <v>0.49308681672025723</v>
      </c>
      <c r="X22" s="47">
        <v>0.83942326683784318</v>
      </c>
      <c r="Y22" s="47">
        <v>0.48595554692015092</v>
      </c>
      <c r="Z22" s="46">
        <v>1737.2459541868927</v>
      </c>
      <c r="AA22" s="48">
        <v>38265.150999999998</v>
      </c>
      <c r="AB22" s="46">
        <v>14653.661045621604</v>
      </c>
      <c r="AC22" s="60">
        <v>28496.241000000002</v>
      </c>
      <c r="AD22" s="46">
        <v>21382.067899999998</v>
      </c>
      <c r="AE22" s="46">
        <v>11937.35104562161</v>
      </c>
      <c r="AF22" s="50">
        <v>11508.674197509923</v>
      </c>
      <c r="AG22" s="51">
        <f t="shared" si="0"/>
        <v>0.96408944945378672</v>
      </c>
      <c r="AH22" s="50">
        <v>8889.2443103907735</v>
      </c>
      <c r="AI22" s="50">
        <v>8546.651016326532</v>
      </c>
      <c r="AJ22" s="50">
        <v>1901.2338796818358</v>
      </c>
      <c r="AK22" s="50">
        <v>1947.764480874318</v>
      </c>
      <c r="AL22" s="52">
        <v>18.53673284473583</v>
      </c>
      <c r="AM22" s="46">
        <v>5399592.064304377</v>
      </c>
      <c r="AN22" s="61">
        <v>18783</v>
      </c>
      <c r="AO22" s="61">
        <v>11252</v>
      </c>
      <c r="AP22" s="46">
        <v>100552</v>
      </c>
      <c r="AQ22" s="47">
        <v>0.32230714719578862</v>
      </c>
      <c r="AR22" s="46">
        <v>5747.2972409494714</v>
      </c>
      <c r="AS22" s="54">
        <v>0.48350000000000004</v>
      </c>
      <c r="AT22" s="55">
        <v>68899.422400419237</v>
      </c>
      <c r="AU22" s="55">
        <v>366855.98069363768</v>
      </c>
      <c r="AV22" s="56">
        <v>13.503</v>
      </c>
      <c r="AW22" s="56">
        <v>11.806666666666667</v>
      </c>
      <c r="AX22" s="57">
        <v>1.3025921583952065</v>
      </c>
      <c r="AY22" s="57">
        <v>0.76770000000000005</v>
      </c>
      <c r="AZ22" s="58">
        <v>62740.948786797017</v>
      </c>
      <c r="BA22" s="59">
        <v>-25278.943573185672</v>
      </c>
      <c r="BB22" s="55">
        <v>13267.245660915909</v>
      </c>
      <c r="BC22" s="55">
        <v>658.34350673266601</v>
      </c>
      <c r="BD22" s="55">
        <v>76.121466117262358</v>
      </c>
      <c r="BE22" s="55">
        <v>3765.8178489035245</v>
      </c>
      <c r="BF22" s="55">
        <v>630.5257157279583</v>
      </c>
      <c r="BG22" s="55">
        <v>2904.3431668498533</v>
      </c>
      <c r="BH22" s="55">
        <v>4849.8308485160824</v>
      </c>
      <c r="BI22" s="55">
        <v>325.98079539543056</v>
      </c>
      <c r="BJ22" s="55">
        <v>56.282312673131827</v>
      </c>
      <c r="BK22" s="55">
        <v>15646.709339573372</v>
      </c>
      <c r="BL22" s="55">
        <v>1247.2967271281739</v>
      </c>
      <c r="BM22" s="55">
        <v>1447.0015200341779</v>
      </c>
      <c r="BN22" s="55">
        <v>4337.3403955136773</v>
      </c>
      <c r="BO22" s="55">
        <v>3.2848533643734887</v>
      </c>
      <c r="BP22" s="55">
        <v>590.78824392432477</v>
      </c>
      <c r="BQ22" s="55">
        <v>814.962601680906</v>
      </c>
      <c r="BR22" s="55">
        <v>5127.7079430101503</v>
      </c>
      <c r="BS22" s="55">
        <v>818.36294384993403</v>
      </c>
      <c r="BT22" s="55">
        <v>519.62583479134923</v>
      </c>
      <c r="BU22" s="55">
        <v>714.96746444243979</v>
      </c>
      <c r="BV22" s="55">
        <v>25.30625069101816</v>
      </c>
      <c r="BW22" s="55">
        <v>-2379.463678657462</v>
      </c>
      <c r="BX22" s="55">
        <v>826.84709999999995</v>
      </c>
      <c r="BY22" s="46">
        <v>129028.10244181307</v>
      </c>
    </row>
    <row r="23" spans="1:77" ht="15.75" x14ac:dyDescent="0.25">
      <c r="A23" s="44">
        <f t="shared" si="1"/>
        <v>1984</v>
      </c>
      <c r="B23" s="45">
        <f t="shared" si="2"/>
        <v>4</v>
      </c>
      <c r="C23" s="46">
        <v>130047</v>
      </c>
      <c r="D23" s="84">
        <v>18031</v>
      </c>
      <c r="E23" s="46">
        <v>112016</v>
      </c>
      <c r="F23" s="46">
        <v>79222</v>
      </c>
      <c r="G23" s="46">
        <v>18666</v>
      </c>
      <c r="H23" s="46">
        <v>24309</v>
      </c>
      <c r="I23" s="46">
        <v>22959</v>
      </c>
      <c r="J23" s="46">
        <v>1350</v>
      </c>
      <c r="K23" s="46">
        <v>17466</v>
      </c>
      <c r="L23" s="46">
        <v>9616</v>
      </c>
      <c r="M23" s="46">
        <v>7242.6033480176229</v>
      </c>
      <c r="N23" s="46">
        <v>1176.580963330533</v>
      </c>
      <c r="O23" s="46">
        <v>745.49220884943315</v>
      </c>
      <c r="P23" s="46">
        <v>5320.5301758376572</v>
      </c>
      <c r="Q23" s="46">
        <v>41866</v>
      </c>
      <c r="R23" s="46">
        <v>1467866.8500030546</v>
      </c>
      <c r="S23" s="47">
        <v>0.32192976385460642</v>
      </c>
      <c r="T23" s="47">
        <v>0.32868395142763374</v>
      </c>
      <c r="U23" s="47">
        <v>0.33970856102003644</v>
      </c>
      <c r="V23" s="47">
        <v>0.35119125397447626</v>
      </c>
      <c r="W23" s="47">
        <v>0.491869918699187</v>
      </c>
      <c r="X23" s="47">
        <v>0.83693843594009987</v>
      </c>
      <c r="Y23" s="47">
        <v>0.46164916394955779</v>
      </c>
      <c r="Z23" s="46">
        <v>1748.3211220980677</v>
      </c>
      <c r="AA23" s="48">
        <v>38313.442999999999</v>
      </c>
      <c r="AB23" s="46">
        <v>14664.200686727647</v>
      </c>
      <c r="AC23" s="60">
        <v>28587.539000000001</v>
      </c>
      <c r="AD23" s="46">
        <v>30652.889299999999</v>
      </c>
      <c r="AE23" s="46">
        <v>11838.940686727654</v>
      </c>
      <c r="AF23" s="50">
        <v>11412.375180511119</v>
      </c>
      <c r="AG23" s="51">
        <f t="shared" si="0"/>
        <v>0.96396928428784623</v>
      </c>
      <c r="AH23" s="50">
        <v>8821.1757703140411</v>
      </c>
      <c r="AI23" s="50">
        <v>8478.2051032967047</v>
      </c>
      <c r="AJ23" s="50">
        <v>1912.5228455497372</v>
      </c>
      <c r="AK23" s="50">
        <v>1959.0856284153015</v>
      </c>
      <c r="AL23" s="52">
        <v>19.266375715637206</v>
      </c>
      <c r="AM23" s="46">
        <v>5346752.395828886</v>
      </c>
      <c r="AN23" s="61">
        <v>19418</v>
      </c>
      <c r="AO23" s="61">
        <v>11393</v>
      </c>
      <c r="AP23" s="46">
        <v>100623</v>
      </c>
      <c r="AQ23" s="47">
        <v>0.3285182126182008</v>
      </c>
      <c r="AR23" s="46">
        <v>5749.8240662710532</v>
      </c>
      <c r="AS23" s="54">
        <v>0.48350000000000004</v>
      </c>
      <c r="AT23" s="55">
        <v>71034.488954388886</v>
      </c>
      <c r="AU23" s="55">
        <v>379068.00539837626</v>
      </c>
      <c r="AV23" s="56">
        <v>12.740333333333332</v>
      </c>
      <c r="AW23" s="56">
        <v>9.7100000000000009</v>
      </c>
      <c r="AX23" s="57">
        <v>1.3671162960262488</v>
      </c>
      <c r="AY23" s="57">
        <v>0.7314666666666666</v>
      </c>
      <c r="AZ23" s="58">
        <v>67330.20616747356</v>
      </c>
      <c r="BA23" s="59">
        <v>-25054.199141100922</v>
      </c>
      <c r="BB23" s="55">
        <v>13723.632635653537</v>
      </c>
      <c r="BC23" s="55">
        <v>691.31662755196783</v>
      </c>
      <c r="BD23" s="55">
        <v>83.109818500550119</v>
      </c>
      <c r="BE23" s="55">
        <v>3872.4183259412098</v>
      </c>
      <c r="BF23" s="55">
        <v>672.71479073707951</v>
      </c>
      <c r="BG23" s="55">
        <v>3018.6031992843864</v>
      </c>
      <c r="BH23" s="55">
        <v>4976.2596367351598</v>
      </c>
      <c r="BI23" s="55">
        <v>338.51390312979942</v>
      </c>
      <c r="BJ23" s="55">
        <v>70.69633377338468</v>
      </c>
      <c r="BK23" s="55">
        <v>16377.418397521584</v>
      </c>
      <c r="BL23" s="55">
        <v>1367.9401098778069</v>
      </c>
      <c r="BM23" s="55">
        <v>1594.877571252686</v>
      </c>
      <c r="BN23" s="55">
        <v>4403.7147354207937</v>
      </c>
      <c r="BO23" s="55">
        <v>3.6025770061728695</v>
      </c>
      <c r="BP23" s="55">
        <v>601.30765310748609</v>
      </c>
      <c r="BQ23" s="55">
        <v>777.62081927860118</v>
      </c>
      <c r="BR23" s="55">
        <v>5300.8874033687325</v>
      </c>
      <c r="BS23" s="55">
        <v>832.73913676471921</v>
      </c>
      <c r="BT23" s="55">
        <v>542.09936625853243</v>
      </c>
      <c r="BU23" s="55">
        <v>924.60263733785655</v>
      </c>
      <c r="BV23" s="55">
        <v>27.984673385964548</v>
      </c>
      <c r="BW23" s="55">
        <v>-2653.7857618680455</v>
      </c>
      <c r="BX23" s="55">
        <v>894.11350000000004</v>
      </c>
      <c r="BY23" s="46">
        <v>132204.20785116922</v>
      </c>
    </row>
    <row r="24" spans="1:77" ht="15.75" x14ac:dyDescent="0.25">
      <c r="A24" s="44">
        <f t="shared" si="1"/>
        <v>1985</v>
      </c>
      <c r="B24" s="45">
        <f t="shared" si="2"/>
        <v>1</v>
      </c>
      <c r="C24" s="46">
        <v>131713</v>
      </c>
      <c r="D24" s="84">
        <v>18369</v>
      </c>
      <c r="E24" s="46">
        <v>113344</v>
      </c>
      <c r="F24" s="46">
        <v>80516</v>
      </c>
      <c r="G24" s="46">
        <v>19034</v>
      </c>
      <c r="H24" s="46">
        <v>24221</v>
      </c>
      <c r="I24" s="46">
        <v>23732</v>
      </c>
      <c r="J24" s="46">
        <v>489</v>
      </c>
      <c r="K24" s="46">
        <v>18133</v>
      </c>
      <c r="L24" s="46">
        <v>10191</v>
      </c>
      <c r="M24" s="46">
        <v>7832.7079672750178</v>
      </c>
      <c r="N24" s="46">
        <v>1174.9669172838919</v>
      </c>
      <c r="O24" s="46">
        <v>716.44769226791163</v>
      </c>
      <c r="P24" s="46">
        <v>5941.2933577232143</v>
      </c>
      <c r="Q24" s="46">
        <v>43103</v>
      </c>
      <c r="R24" s="46">
        <v>1474073.8439092017</v>
      </c>
      <c r="S24" s="47">
        <v>0.32724939831299871</v>
      </c>
      <c r="T24" s="47">
        <v>0.33112673257489195</v>
      </c>
      <c r="U24" s="47">
        <v>0.3431753703898287</v>
      </c>
      <c r="V24" s="47">
        <v>0.34678914545760997</v>
      </c>
      <c r="W24" s="47">
        <v>0.49991727789113771</v>
      </c>
      <c r="X24" s="47">
        <v>0.87243646354626636</v>
      </c>
      <c r="Y24" s="47">
        <v>0.45004530737182219</v>
      </c>
      <c r="Z24" s="46">
        <v>1759.090424742589</v>
      </c>
      <c r="AA24" s="48">
        <v>38352.991000000002</v>
      </c>
      <c r="AB24" s="46">
        <v>14662.14204731513</v>
      </c>
      <c r="AC24" s="60">
        <v>28672.545999999998</v>
      </c>
      <c r="AD24" s="46">
        <v>26385.0311</v>
      </c>
      <c r="AE24" s="46">
        <v>11833.542047315133</v>
      </c>
      <c r="AF24" s="50">
        <v>11405.732989014376</v>
      </c>
      <c r="AG24" s="51">
        <f t="shared" si="0"/>
        <v>0.96384775947977286</v>
      </c>
      <c r="AH24" s="50">
        <v>8856.0332682727039</v>
      </c>
      <c r="AI24" s="50">
        <v>8511.1106147566752</v>
      </c>
      <c r="AJ24" s="50">
        <v>1941.1635214458311</v>
      </c>
      <c r="AK24" s="50">
        <v>1988.172877959928</v>
      </c>
      <c r="AL24" s="52">
        <v>19.291860567658063</v>
      </c>
      <c r="AM24" s="46">
        <v>5391120.7130359327</v>
      </c>
      <c r="AN24" s="61">
        <v>19852</v>
      </c>
      <c r="AO24" s="61">
        <v>11487</v>
      </c>
      <c r="AP24" s="46">
        <v>101857</v>
      </c>
      <c r="AQ24" s="47">
        <v>0.33109310797997105</v>
      </c>
      <c r="AR24" s="46">
        <v>5669.9316455399885</v>
      </c>
      <c r="AS24" s="54">
        <v>0.51962666666666668</v>
      </c>
      <c r="AT24" s="55">
        <v>72349.433377112669</v>
      </c>
      <c r="AU24" s="55">
        <v>392421.99424535187</v>
      </c>
      <c r="AV24" s="56">
        <v>12.207333333333333</v>
      </c>
      <c r="AW24" s="56">
        <v>8.9</v>
      </c>
      <c r="AX24" s="57">
        <v>1.4618458239937626</v>
      </c>
      <c r="AY24" s="57">
        <v>0.68406666666666671</v>
      </c>
      <c r="AZ24" s="58">
        <v>70914.440033849169</v>
      </c>
      <c r="BA24" s="59">
        <v>-25400.880936369467</v>
      </c>
      <c r="BB24" s="55">
        <v>14236.931459361705</v>
      </c>
      <c r="BC24" s="55">
        <v>723.45159334682739</v>
      </c>
      <c r="BD24" s="55">
        <v>90.89909267138772</v>
      </c>
      <c r="BE24" s="55">
        <v>3960.2642792658908</v>
      </c>
      <c r="BF24" s="55">
        <v>754.32339526531837</v>
      </c>
      <c r="BG24" s="55">
        <v>3138.0577938547412</v>
      </c>
      <c r="BH24" s="55">
        <v>5131.5025563164809</v>
      </c>
      <c r="BI24" s="55">
        <v>348.80297447800524</v>
      </c>
      <c r="BJ24" s="55">
        <v>89.629774163054066</v>
      </c>
      <c r="BK24" s="55">
        <v>17209.941323257859</v>
      </c>
      <c r="BL24" s="55">
        <v>1528.9241018939451</v>
      </c>
      <c r="BM24" s="55">
        <v>1776.0332446722905</v>
      </c>
      <c r="BN24" s="55">
        <v>4458.4363346109703</v>
      </c>
      <c r="BO24" s="55">
        <v>4.0265407348369102</v>
      </c>
      <c r="BP24" s="55">
        <v>602.53961650892063</v>
      </c>
      <c r="BQ24" s="55">
        <v>684.57626560247081</v>
      </c>
      <c r="BR24" s="55">
        <v>5492.0576361163094</v>
      </c>
      <c r="BS24" s="55">
        <v>844.46061394295452</v>
      </c>
      <c r="BT24" s="55">
        <v>559.53608954000686</v>
      </c>
      <c r="BU24" s="55">
        <v>1228.7265233416897</v>
      </c>
      <c r="BV24" s="55">
        <v>30.627369035460614</v>
      </c>
      <c r="BW24" s="55">
        <v>-2973.0098638961499</v>
      </c>
      <c r="BX24" s="55">
        <v>1045.6389999999999</v>
      </c>
      <c r="BY24" s="46">
        <v>135926.73444617112</v>
      </c>
    </row>
    <row r="25" spans="1:77" ht="15.75" x14ac:dyDescent="0.25">
      <c r="A25" s="44">
        <f t="shared" si="1"/>
        <v>1985</v>
      </c>
      <c r="B25" s="45">
        <f t="shared" si="2"/>
        <v>2</v>
      </c>
      <c r="C25" s="46">
        <v>131976</v>
      </c>
      <c r="D25" s="84">
        <v>18369</v>
      </c>
      <c r="E25" s="46">
        <v>113607</v>
      </c>
      <c r="F25" s="46">
        <v>80586</v>
      </c>
      <c r="G25" s="46">
        <v>18995</v>
      </c>
      <c r="H25" s="46">
        <v>24873</v>
      </c>
      <c r="I25" s="46">
        <v>23752</v>
      </c>
      <c r="J25" s="46">
        <v>1121</v>
      </c>
      <c r="K25" s="46">
        <v>17854</v>
      </c>
      <c r="L25" s="46">
        <v>10332</v>
      </c>
      <c r="M25" s="46">
        <v>7894.7648584015124</v>
      </c>
      <c r="N25" s="46">
        <v>1127.2831608089039</v>
      </c>
      <c r="O25" s="46">
        <v>767.22785970458153</v>
      </c>
      <c r="P25" s="46">
        <v>6000.2538378880263</v>
      </c>
      <c r="Q25" s="46">
        <v>43917</v>
      </c>
      <c r="R25" s="46">
        <v>1480856.6641310328</v>
      </c>
      <c r="S25" s="47">
        <v>0.33276504819058011</v>
      </c>
      <c r="T25" s="47">
        <v>0.34334747971111607</v>
      </c>
      <c r="U25" s="47">
        <v>0.36156883390365885</v>
      </c>
      <c r="V25" s="47">
        <v>0.37963118895250925</v>
      </c>
      <c r="W25" s="47">
        <v>0.5315895597625182</v>
      </c>
      <c r="X25" s="47">
        <v>0.83188153310104529</v>
      </c>
      <c r="Y25" s="47">
        <v>0.45543049255031509</v>
      </c>
      <c r="Z25" s="46">
        <v>1770.6326892237716</v>
      </c>
      <c r="AA25" s="48">
        <v>38428.802000000003</v>
      </c>
      <c r="AB25" s="46">
        <v>14690.148630952288</v>
      </c>
      <c r="AC25" s="60">
        <v>28786.25</v>
      </c>
      <c r="AD25" s="46">
        <v>31958.256700000002</v>
      </c>
      <c r="AE25" s="46">
        <v>11792.822630952291</v>
      </c>
      <c r="AF25" s="50">
        <v>11364.143499518172</v>
      </c>
      <c r="AG25" s="51">
        <f t="shared" si="0"/>
        <v>0.96364914958451275</v>
      </c>
      <c r="AH25" s="50">
        <v>8824.5571665676398</v>
      </c>
      <c r="AI25" s="50">
        <v>8477.0357139717453</v>
      </c>
      <c r="AJ25" s="50">
        <v>1954.9357146596851</v>
      </c>
      <c r="AK25" s="50">
        <v>2001.8659927140259</v>
      </c>
      <c r="AL25" s="52">
        <v>19.722918214015245</v>
      </c>
      <c r="AM25" s="46">
        <v>5304075.2683841558</v>
      </c>
      <c r="AN25" s="61">
        <v>20142</v>
      </c>
      <c r="AO25" s="61">
        <v>11673</v>
      </c>
      <c r="AP25" s="46">
        <v>101934</v>
      </c>
      <c r="AQ25" s="47">
        <v>0.33647539961596967</v>
      </c>
      <c r="AR25" s="46">
        <v>5669.9265613844118</v>
      </c>
      <c r="AS25" s="54">
        <v>0.52270000000000005</v>
      </c>
      <c r="AT25" s="55">
        <v>73884.298818271098</v>
      </c>
      <c r="AU25" s="55">
        <v>406282.87533913681</v>
      </c>
      <c r="AV25" s="56">
        <v>13.212333333333333</v>
      </c>
      <c r="AW25" s="56">
        <v>8.1333333333333329</v>
      </c>
      <c r="AX25" s="57">
        <v>1.3774104683195594</v>
      </c>
      <c r="AY25" s="57">
        <v>0.72599999999999998</v>
      </c>
      <c r="AZ25" s="58">
        <v>74291.830159371559</v>
      </c>
      <c r="BA25" s="59">
        <v>-24916.949138292573</v>
      </c>
      <c r="BB25" s="55">
        <v>14766.505600604023</v>
      </c>
      <c r="BC25" s="55">
        <v>752.9092095147671</v>
      </c>
      <c r="BD25" s="55">
        <v>96.463952526071154</v>
      </c>
      <c r="BE25" s="55">
        <v>4123.0728329925205</v>
      </c>
      <c r="BF25" s="55">
        <v>815.47923132359711</v>
      </c>
      <c r="BG25" s="55">
        <v>3222.3797640115622</v>
      </c>
      <c r="BH25" s="55">
        <v>5289.6290087646412</v>
      </c>
      <c r="BI25" s="55">
        <v>361.08762897017283</v>
      </c>
      <c r="BJ25" s="55">
        <v>105.48397250069245</v>
      </c>
      <c r="BK25" s="55">
        <v>17989.226408455226</v>
      </c>
      <c r="BL25" s="55">
        <v>1658.3475436804238</v>
      </c>
      <c r="BM25" s="55">
        <v>1924.7767699830749</v>
      </c>
      <c r="BN25" s="55">
        <v>4534.0530918815157</v>
      </c>
      <c r="BO25" s="55">
        <v>4.3673875347154585</v>
      </c>
      <c r="BP25" s="55">
        <v>599.4245939023258</v>
      </c>
      <c r="BQ25" s="55">
        <v>706.25971623568978</v>
      </c>
      <c r="BR25" s="55">
        <v>5677.985965306123</v>
      </c>
      <c r="BS25" s="55">
        <v>860.03583376674908</v>
      </c>
      <c r="BT25" s="55">
        <v>578.05167569827142</v>
      </c>
      <c r="BU25" s="55">
        <v>1413.5488345269291</v>
      </c>
      <c r="BV25" s="55">
        <v>32.395437601943534</v>
      </c>
      <c r="BW25" s="55">
        <v>-3222.7208078512017</v>
      </c>
      <c r="BX25" s="55">
        <v>1114.4739999999999</v>
      </c>
      <c r="BY25" s="46">
        <v>139558.63287426397</v>
      </c>
    </row>
    <row r="26" spans="1:77" ht="15.75" x14ac:dyDescent="0.25">
      <c r="A26" s="44">
        <f t="shared" si="1"/>
        <v>1985</v>
      </c>
      <c r="B26" s="45">
        <f t="shared" si="2"/>
        <v>3</v>
      </c>
      <c r="C26" s="46">
        <v>132373</v>
      </c>
      <c r="D26" s="84">
        <v>18670</v>
      </c>
      <c r="E26" s="46">
        <v>113703</v>
      </c>
      <c r="F26" s="46">
        <v>80605</v>
      </c>
      <c r="G26" s="46">
        <v>19585</v>
      </c>
      <c r="H26" s="46">
        <v>24179</v>
      </c>
      <c r="I26" s="46">
        <v>24603</v>
      </c>
      <c r="J26" s="46">
        <v>-424</v>
      </c>
      <c r="K26" s="46">
        <v>18409</v>
      </c>
      <c r="L26" s="46">
        <v>10405</v>
      </c>
      <c r="M26" s="46">
        <v>8014.3654122089383</v>
      </c>
      <c r="N26" s="46">
        <v>1331.768491982396</v>
      </c>
      <c r="O26" s="46">
        <v>802.05764065029985</v>
      </c>
      <c r="P26" s="46">
        <v>5880.5392795762427</v>
      </c>
      <c r="Q26" s="46">
        <v>45417</v>
      </c>
      <c r="R26" s="46">
        <v>1486862.2439930115</v>
      </c>
      <c r="S26" s="47">
        <v>0.3430986681574037</v>
      </c>
      <c r="T26" s="47">
        <v>0.35062341045840828</v>
      </c>
      <c r="U26" s="47">
        <v>0.36313505233597143</v>
      </c>
      <c r="V26" s="47">
        <v>0.37296264683168717</v>
      </c>
      <c r="W26" s="47">
        <v>0.52506925960128203</v>
      </c>
      <c r="X26" s="47">
        <v>0.82681403171552137</v>
      </c>
      <c r="Y26" s="47">
        <v>0.48937994509746868</v>
      </c>
      <c r="Z26" s="46">
        <v>1782.4986018359484</v>
      </c>
      <c r="AA26" s="48">
        <v>38454.667000000001</v>
      </c>
      <c r="AB26" s="46">
        <v>14717.61483149806</v>
      </c>
      <c r="AC26" s="60">
        <v>28862.804</v>
      </c>
      <c r="AD26" s="46">
        <v>43328.307500000003</v>
      </c>
      <c r="AE26" s="46">
        <v>11823.244831498061</v>
      </c>
      <c r="AF26" s="50">
        <v>11394.210465944569</v>
      </c>
      <c r="AG26" s="51">
        <f t="shared" si="0"/>
        <v>0.9637126379713874</v>
      </c>
      <c r="AH26" s="50">
        <v>8882.5931028551386</v>
      </c>
      <c r="AI26" s="50">
        <v>8536.051229827317</v>
      </c>
      <c r="AJ26" s="50">
        <v>1991.4638617599669</v>
      </c>
      <c r="AK26" s="50">
        <v>2039.40524590164</v>
      </c>
      <c r="AL26" s="52">
        <v>19.666026276252204</v>
      </c>
      <c r="AM26" s="46">
        <v>5358283.7018585354</v>
      </c>
      <c r="AN26" s="61">
        <v>20594</v>
      </c>
      <c r="AO26" s="61">
        <v>11490</v>
      </c>
      <c r="AP26" s="46">
        <v>102213</v>
      </c>
      <c r="AQ26" s="47">
        <v>0.3479231984646311</v>
      </c>
      <c r="AR26" s="46">
        <v>5682.1742921684981</v>
      </c>
      <c r="AS26" s="54">
        <v>0.52424000000000004</v>
      </c>
      <c r="AT26" s="55">
        <v>76097.25406626967</v>
      </c>
      <c r="AU26" s="55">
        <v>415768.16933690128</v>
      </c>
      <c r="AV26" s="56">
        <v>13.028666666666666</v>
      </c>
      <c r="AW26" s="56">
        <v>8.0133333333333336</v>
      </c>
      <c r="AX26" s="57">
        <v>1.2740476493820869</v>
      </c>
      <c r="AY26" s="57">
        <v>0.78490000000000004</v>
      </c>
      <c r="AZ26" s="58">
        <v>77169.351350617551</v>
      </c>
      <c r="BA26" s="59">
        <v>-23116.550194542924</v>
      </c>
      <c r="BB26" s="55">
        <v>15312.355059380487</v>
      </c>
      <c r="BC26" s="55">
        <v>779.68947605578694</v>
      </c>
      <c r="BD26" s="55">
        <v>99.80439806460042</v>
      </c>
      <c r="BE26" s="55">
        <v>4360.8439871211012</v>
      </c>
      <c r="BF26" s="55">
        <v>856.1822989119155</v>
      </c>
      <c r="BG26" s="55">
        <v>3271.5691097548488</v>
      </c>
      <c r="BH26" s="55">
        <v>5450.6389940796362</v>
      </c>
      <c r="BI26" s="55">
        <v>375.36786660630207</v>
      </c>
      <c r="BJ26" s="55">
        <v>118.25892878629982</v>
      </c>
      <c r="BK26" s="55">
        <v>18715.273653113691</v>
      </c>
      <c r="BL26" s="55">
        <v>1756.2104352372426</v>
      </c>
      <c r="BM26" s="55">
        <v>2041.1081471850396</v>
      </c>
      <c r="BN26" s="55">
        <v>4630.5650072324306</v>
      </c>
      <c r="BO26" s="55">
        <v>4.6251174058085152</v>
      </c>
      <c r="BP26" s="55">
        <v>591.96258528770147</v>
      </c>
      <c r="BQ26" s="55">
        <v>842.67117117825842</v>
      </c>
      <c r="BR26" s="55">
        <v>5858.6723909381762</v>
      </c>
      <c r="BS26" s="55">
        <v>879.46479623610298</v>
      </c>
      <c r="BT26" s="55">
        <v>597.64612473332636</v>
      </c>
      <c r="BU26" s="55">
        <v>1479.0695708935748</v>
      </c>
      <c r="BV26" s="55">
        <v>33.288879085413313</v>
      </c>
      <c r="BW26" s="55">
        <v>-3402.9185937331986</v>
      </c>
      <c r="BX26" s="55">
        <v>1170.18</v>
      </c>
      <c r="BY26" s="46">
        <v>143554.66761411965</v>
      </c>
    </row>
    <row r="27" spans="1:77" ht="15.75" x14ac:dyDescent="0.25">
      <c r="A27" s="44">
        <f t="shared" si="1"/>
        <v>1985</v>
      </c>
      <c r="B27" s="45">
        <f t="shared" si="2"/>
        <v>4</v>
      </c>
      <c r="C27" s="46">
        <v>133034</v>
      </c>
      <c r="D27" s="84">
        <v>18756</v>
      </c>
      <c r="E27" s="46">
        <v>114278</v>
      </c>
      <c r="F27" s="46">
        <v>80552</v>
      </c>
      <c r="G27" s="46">
        <v>19759</v>
      </c>
      <c r="H27" s="46">
        <v>24531</v>
      </c>
      <c r="I27" s="46">
        <v>25546</v>
      </c>
      <c r="J27" s="46">
        <v>-1015</v>
      </c>
      <c r="K27" s="46">
        <v>19195</v>
      </c>
      <c r="L27" s="46">
        <v>11003</v>
      </c>
      <c r="M27" s="46">
        <v>8472.4580994336084</v>
      </c>
      <c r="N27" s="46">
        <v>1284.4313949581058</v>
      </c>
      <c r="O27" s="46">
        <v>912.55055293237353</v>
      </c>
      <c r="P27" s="46">
        <v>6275.4761515431292</v>
      </c>
      <c r="Q27" s="46">
        <v>46873</v>
      </c>
      <c r="R27" s="46">
        <v>1493146.1219710419</v>
      </c>
      <c r="S27" s="47">
        <v>0.35233849993234811</v>
      </c>
      <c r="T27" s="47">
        <v>0.36122008143807727</v>
      </c>
      <c r="U27" s="47">
        <v>0.37243787641074955</v>
      </c>
      <c r="V27" s="47">
        <v>0.38444374853205981</v>
      </c>
      <c r="W27" s="47">
        <v>0.52956499088304243</v>
      </c>
      <c r="X27" s="47">
        <v>0.80687085340361719</v>
      </c>
      <c r="Y27" s="47">
        <v>0.51947807553107872</v>
      </c>
      <c r="Z27" s="46">
        <v>1794.6869770548303</v>
      </c>
      <c r="AA27" s="48">
        <v>38499.131999999998</v>
      </c>
      <c r="AB27" s="46">
        <v>14761.157880218305</v>
      </c>
      <c r="AC27" s="60">
        <v>28953.537</v>
      </c>
      <c r="AD27" s="46">
        <v>50659.860800000002</v>
      </c>
      <c r="AE27" s="46">
        <v>11879.996880218303</v>
      </c>
      <c r="AF27" s="50">
        <v>11446.915188759973</v>
      </c>
      <c r="AG27" s="51">
        <f t="shared" si="0"/>
        <v>0.96354530259351612</v>
      </c>
      <c r="AH27" s="50">
        <v>8920.2696530027697</v>
      </c>
      <c r="AI27" s="50">
        <v>8569.5479604395623</v>
      </c>
      <c r="AJ27" s="50">
        <v>1994.1750664518718</v>
      </c>
      <c r="AK27" s="50">
        <v>2041.8274134790536</v>
      </c>
      <c r="AL27" s="52">
        <v>19.518529802198618</v>
      </c>
      <c r="AM27" s="46">
        <v>5416203.1006037202</v>
      </c>
      <c r="AN27" s="61">
        <v>21150</v>
      </c>
      <c r="AO27" s="61">
        <v>11855</v>
      </c>
      <c r="AP27" s="46">
        <v>102423</v>
      </c>
      <c r="AQ27" s="47">
        <v>0.36103615312884246</v>
      </c>
      <c r="AR27" s="46">
        <v>5706.6850062034018</v>
      </c>
      <c r="AS27" s="54">
        <v>0.52270000000000005</v>
      </c>
      <c r="AT27" s="55">
        <v>79299.853897224122</v>
      </c>
      <c r="AU27" s="55">
        <v>428265.68507719913</v>
      </c>
      <c r="AV27" s="56">
        <v>10.449333333333334</v>
      </c>
      <c r="AW27" s="56">
        <v>8.02</v>
      </c>
      <c r="AX27" s="57">
        <v>1.1712802092687307</v>
      </c>
      <c r="AY27" s="57">
        <v>0.85376666666666667</v>
      </c>
      <c r="AZ27" s="58">
        <v>79975.806812213923</v>
      </c>
      <c r="BA27" s="59">
        <v>-22375.088384553797</v>
      </c>
      <c r="BB27" s="55">
        <v>15874.479835691109</v>
      </c>
      <c r="BC27" s="55">
        <v>803.79239296988681</v>
      </c>
      <c r="BD27" s="55">
        <v>100.92042928697553</v>
      </c>
      <c r="BE27" s="55">
        <v>4673.5777416516303</v>
      </c>
      <c r="BF27" s="55">
        <v>876.43259803027399</v>
      </c>
      <c r="BG27" s="55">
        <v>3285.6258310845997</v>
      </c>
      <c r="BH27" s="55">
        <v>5614.5325122614686</v>
      </c>
      <c r="BI27" s="55">
        <v>391.64368738639303</v>
      </c>
      <c r="BJ27" s="55">
        <v>127.95464301987623</v>
      </c>
      <c r="BK27" s="55">
        <v>19388.083057233252</v>
      </c>
      <c r="BL27" s="55">
        <v>1822.512776564402</v>
      </c>
      <c r="BM27" s="55">
        <v>2125.0273762781844</v>
      </c>
      <c r="BN27" s="55">
        <v>4747.9720806637151</v>
      </c>
      <c r="BO27" s="55">
        <v>4.7997303481160811</v>
      </c>
      <c r="BP27" s="55">
        <v>580.15359066504766</v>
      </c>
      <c r="BQ27" s="55">
        <v>1093.8106304301766</v>
      </c>
      <c r="BR27" s="55">
        <v>6034.1169130124654</v>
      </c>
      <c r="BS27" s="55">
        <v>902.7475013510159</v>
      </c>
      <c r="BT27" s="55">
        <v>618.31943664517132</v>
      </c>
      <c r="BU27" s="55">
        <v>1425.2887324416267</v>
      </c>
      <c r="BV27" s="55">
        <v>33.307693485869947</v>
      </c>
      <c r="BW27" s="55">
        <v>-3513.6032215421424</v>
      </c>
      <c r="BX27" s="55">
        <v>1212.758</v>
      </c>
      <c r="BY27" s="46">
        <v>147563.27080040955</v>
      </c>
    </row>
    <row r="28" spans="1:77" ht="15.75" x14ac:dyDescent="0.25">
      <c r="A28" s="44">
        <f t="shared" si="1"/>
        <v>1986</v>
      </c>
      <c r="B28" s="45">
        <f t="shared" si="2"/>
        <v>1</v>
      </c>
      <c r="C28" s="46">
        <v>135020</v>
      </c>
      <c r="D28" s="84">
        <v>19207</v>
      </c>
      <c r="E28" s="46">
        <v>115813</v>
      </c>
      <c r="F28" s="46">
        <v>81717</v>
      </c>
      <c r="G28" s="46">
        <v>20215</v>
      </c>
      <c r="H28" s="46">
        <v>25806</v>
      </c>
      <c r="I28" s="46">
        <v>26357</v>
      </c>
      <c r="J28" s="46">
        <v>-551</v>
      </c>
      <c r="K28" s="46">
        <v>17859</v>
      </c>
      <c r="L28" s="46">
        <v>10577</v>
      </c>
      <c r="M28" s="46">
        <v>8018.8786406545023</v>
      </c>
      <c r="N28" s="46">
        <v>1376.0646870699352</v>
      </c>
      <c r="O28" s="46">
        <v>808.35734282771409</v>
      </c>
      <c r="P28" s="46">
        <v>5834.4566107568517</v>
      </c>
      <c r="Q28" s="46">
        <v>48950</v>
      </c>
      <c r="R28" s="46">
        <v>1500627.8827254022</v>
      </c>
      <c r="S28" s="47">
        <v>0.36253888312842542</v>
      </c>
      <c r="T28" s="47">
        <v>0.36546862953852932</v>
      </c>
      <c r="U28" s="47">
        <v>0.37674993816472918</v>
      </c>
      <c r="V28" s="47">
        <v>0.38096141442501041</v>
      </c>
      <c r="W28" s="47">
        <v>0.51296265188420409</v>
      </c>
      <c r="X28" s="47">
        <v>0.76723078377611797</v>
      </c>
      <c r="Y28" s="47">
        <v>0.53488071003668691</v>
      </c>
      <c r="Z28" s="46">
        <v>1808.045464747308</v>
      </c>
      <c r="AA28" s="48">
        <v>38484.642</v>
      </c>
      <c r="AB28" s="46">
        <v>14786.737198519457</v>
      </c>
      <c r="AC28" s="60">
        <v>29000.092000000001</v>
      </c>
      <c r="AD28" s="46">
        <v>50052.557999999997</v>
      </c>
      <c r="AE28" s="46">
        <v>11929.656198519451</v>
      </c>
      <c r="AF28" s="50">
        <v>11492.224387156455</v>
      </c>
      <c r="AG28" s="51">
        <f t="shared" si="0"/>
        <v>0.96333240421318389</v>
      </c>
      <c r="AH28" s="50">
        <v>8993.9760965844052</v>
      </c>
      <c r="AI28" s="50">
        <v>8640.3025390894854</v>
      </c>
      <c r="AJ28" s="50">
        <v>1995.8835341320976</v>
      </c>
      <c r="AK28" s="50">
        <v>2043.1248998178519</v>
      </c>
      <c r="AL28" s="52">
        <v>19.321916401449737</v>
      </c>
      <c r="AM28" s="46">
        <v>5375724.4171669595</v>
      </c>
      <c r="AN28" s="61">
        <v>22180</v>
      </c>
      <c r="AO28" s="61">
        <v>11620</v>
      </c>
      <c r="AP28" s="46">
        <v>104193</v>
      </c>
      <c r="AQ28" s="47">
        <v>0.36136952998379257</v>
      </c>
      <c r="AR28" s="46">
        <v>5760.2313327364027</v>
      </c>
      <c r="AS28" s="54">
        <v>0.49195</v>
      </c>
      <c r="AT28" s="55">
        <v>83606.64050823584</v>
      </c>
      <c r="AU28" s="55">
        <v>440967.12298575358</v>
      </c>
      <c r="AV28" s="56">
        <v>10.996333333333334</v>
      </c>
      <c r="AW28" s="56">
        <v>7.7766666666666664</v>
      </c>
      <c r="AX28" s="57">
        <v>1.0816657652785289</v>
      </c>
      <c r="AY28" s="57">
        <v>0.92449999999999999</v>
      </c>
      <c r="AZ28" s="58">
        <v>83518.392079649057</v>
      </c>
      <c r="BA28" s="59">
        <v>-22560.145013309979</v>
      </c>
      <c r="BB28" s="55">
        <v>16452.879929535877</v>
      </c>
      <c r="BC28" s="55">
        <v>825.21796025706681</v>
      </c>
      <c r="BD28" s="55">
        <v>99.812046193196466</v>
      </c>
      <c r="BE28" s="55">
        <v>5061.2740965841112</v>
      </c>
      <c r="BF28" s="55">
        <v>876.23012867867214</v>
      </c>
      <c r="BG28" s="55">
        <v>3264.5499280008166</v>
      </c>
      <c r="BH28" s="55">
        <v>5781.3095633101393</v>
      </c>
      <c r="BI28" s="55">
        <v>409.91509131044575</v>
      </c>
      <c r="BJ28" s="55">
        <v>134.57111520142161</v>
      </c>
      <c r="BK28" s="55">
        <v>20007.654620813901</v>
      </c>
      <c r="BL28" s="55">
        <v>1857.254567661902</v>
      </c>
      <c r="BM28" s="55">
        <v>2176.5344572625099</v>
      </c>
      <c r="BN28" s="55">
        <v>4886.2743121753683</v>
      </c>
      <c r="BO28" s="55">
        <v>4.8912263616381528</v>
      </c>
      <c r="BP28" s="55">
        <v>563.99761003436458</v>
      </c>
      <c r="BQ28" s="55">
        <v>1459.6780939914443</v>
      </c>
      <c r="BR28" s="55">
        <v>6204.3195315289922</v>
      </c>
      <c r="BS28" s="55">
        <v>929.88394911148816</v>
      </c>
      <c r="BT28" s="55">
        <v>640.07161143380654</v>
      </c>
      <c r="BU28" s="55">
        <v>1252.2063191710849</v>
      </c>
      <c r="BV28" s="55">
        <v>32.451880803313436</v>
      </c>
      <c r="BW28" s="55">
        <v>-3554.7746912780322</v>
      </c>
      <c r="BX28" s="55">
        <v>1211.4760000000001</v>
      </c>
      <c r="BY28" s="46">
        <v>151715.18904756155</v>
      </c>
    </row>
    <row r="29" spans="1:77" ht="15.75" x14ac:dyDescent="0.25">
      <c r="A29" s="44">
        <f t="shared" si="1"/>
        <v>1986</v>
      </c>
      <c r="B29" s="45">
        <f t="shared" si="2"/>
        <v>2</v>
      </c>
      <c r="C29" s="46">
        <v>136505</v>
      </c>
      <c r="D29" s="84">
        <v>19120</v>
      </c>
      <c r="E29" s="46">
        <v>117385</v>
      </c>
      <c r="F29" s="46">
        <v>81959</v>
      </c>
      <c r="G29" s="46">
        <v>19949</v>
      </c>
      <c r="H29" s="46">
        <v>28183</v>
      </c>
      <c r="I29" s="46">
        <v>26539</v>
      </c>
      <c r="J29" s="46">
        <v>1644</v>
      </c>
      <c r="K29" s="46">
        <v>18568</v>
      </c>
      <c r="L29" s="46">
        <v>12154</v>
      </c>
      <c r="M29" s="46">
        <v>9502.602492133421</v>
      </c>
      <c r="N29" s="46">
        <v>1637.9260607467686</v>
      </c>
      <c r="O29" s="46">
        <v>1050.9344948033108</v>
      </c>
      <c r="P29" s="46">
        <v>6813.7419365833421</v>
      </c>
      <c r="Q29" s="46">
        <v>51226</v>
      </c>
      <c r="R29" s="46">
        <v>1510394.8255578431</v>
      </c>
      <c r="S29" s="47">
        <v>0.37526830519028609</v>
      </c>
      <c r="T29" s="47">
        <v>0.37842091777596115</v>
      </c>
      <c r="U29" s="47">
        <v>0.38738783898942303</v>
      </c>
      <c r="V29" s="47">
        <v>0.39221523041561474</v>
      </c>
      <c r="W29" s="47">
        <v>0.52095002154243863</v>
      </c>
      <c r="X29" s="47">
        <v>0.71507322692117825</v>
      </c>
      <c r="Y29" s="47">
        <v>0.5171041579571255</v>
      </c>
      <c r="Z29" s="46">
        <v>1820.5432618057121</v>
      </c>
      <c r="AA29" s="48">
        <v>38490.625999999997</v>
      </c>
      <c r="AB29" s="46">
        <v>14888.560432469803</v>
      </c>
      <c r="AC29" s="60">
        <v>29064.43</v>
      </c>
      <c r="AD29" s="46">
        <v>51044.1374</v>
      </c>
      <c r="AE29" s="46">
        <v>12045.701432469798</v>
      </c>
      <c r="AF29" s="50">
        <v>11603.432863045906</v>
      </c>
      <c r="AG29" s="51">
        <f t="shared" si="0"/>
        <v>0.96328411658687352</v>
      </c>
      <c r="AH29" s="50">
        <v>9110.3837284392885</v>
      </c>
      <c r="AI29" s="50">
        <v>8753.0075795918419</v>
      </c>
      <c r="AJ29" s="50">
        <v>2032.3626343133301</v>
      </c>
      <c r="AK29" s="50">
        <v>2080.3639162112945</v>
      </c>
      <c r="AL29" s="52">
        <v>19.094250333297062</v>
      </c>
      <c r="AM29" s="46">
        <v>5532978.3674706751</v>
      </c>
      <c r="AN29" s="61">
        <v>22816</v>
      </c>
      <c r="AO29" s="61">
        <v>12826</v>
      </c>
      <c r="AP29" s="46">
        <v>104559</v>
      </c>
      <c r="AQ29" s="47">
        <v>0.37635330169228404</v>
      </c>
      <c r="AR29" s="46">
        <v>5802.5365912894886</v>
      </c>
      <c r="AS29" s="54">
        <v>0.48170333333333332</v>
      </c>
      <c r="AT29" s="55">
        <v>86680.953078436738</v>
      </c>
      <c r="AU29" s="55">
        <v>450662.16549943935</v>
      </c>
      <c r="AV29" s="56">
        <v>11.987666666666668</v>
      </c>
      <c r="AW29" s="56">
        <v>6.8666666666666671</v>
      </c>
      <c r="AX29" s="57">
        <v>1.0427891132816574</v>
      </c>
      <c r="AY29" s="57">
        <v>0.95896666666666663</v>
      </c>
      <c r="AZ29" s="58">
        <v>87831.631545625307</v>
      </c>
      <c r="BA29" s="59">
        <v>-22266.215123251786</v>
      </c>
      <c r="BB29" s="55">
        <v>17152.370916495071</v>
      </c>
      <c r="BC29" s="55">
        <v>842.86746866454678</v>
      </c>
      <c r="BD29" s="55">
        <v>100.84956435320372</v>
      </c>
      <c r="BE29" s="55">
        <v>5397.1408529026994</v>
      </c>
      <c r="BF29" s="55">
        <v>867.42493973248236</v>
      </c>
      <c r="BG29" s="55">
        <v>3398.1353989885984</v>
      </c>
      <c r="BH29" s="55">
        <v>5980.0450898996896</v>
      </c>
      <c r="BI29" s="55">
        <v>427.54004341905761</v>
      </c>
      <c r="BJ29" s="55">
        <v>138.36755853479082</v>
      </c>
      <c r="BK29" s="55">
        <v>20597.2469166624</v>
      </c>
      <c r="BL29" s="55">
        <v>1923.7651908213879</v>
      </c>
      <c r="BM29" s="55">
        <v>2209.5138361756772</v>
      </c>
      <c r="BN29" s="55">
        <v>5033.3574973326913</v>
      </c>
      <c r="BO29" s="55">
        <v>5.0663870538342533</v>
      </c>
      <c r="BP29" s="55">
        <v>549.93539492024809</v>
      </c>
      <c r="BQ29" s="55">
        <v>1762.5857267672618</v>
      </c>
      <c r="BR29" s="55">
        <v>6354.8836125388734</v>
      </c>
      <c r="BS29" s="55">
        <v>956.9002623702811</v>
      </c>
      <c r="BT29" s="55">
        <v>657.7629235583322</v>
      </c>
      <c r="BU29" s="55">
        <v>1111.4993852151224</v>
      </c>
      <c r="BV29" s="55">
        <v>31.84823337915865</v>
      </c>
      <c r="BW29" s="55">
        <v>-3444.8760001673299</v>
      </c>
      <c r="BX29" s="55">
        <v>1240.0899999999999</v>
      </c>
      <c r="BY29" s="46">
        <v>155743.33069209143</v>
      </c>
    </row>
    <row r="30" spans="1:77" ht="15.75" x14ac:dyDescent="0.25">
      <c r="A30" s="44">
        <f t="shared" si="1"/>
        <v>1986</v>
      </c>
      <c r="B30" s="45">
        <f t="shared" si="2"/>
        <v>3</v>
      </c>
      <c r="C30" s="46">
        <v>137050</v>
      </c>
      <c r="D30" s="84">
        <v>19272</v>
      </c>
      <c r="E30" s="46">
        <v>117778</v>
      </c>
      <c r="F30" s="46">
        <v>83414</v>
      </c>
      <c r="G30" s="46">
        <v>20047</v>
      </c>
      <c r="H30" s="46">
        <v>28165</v>
      </c>
      <c r="I30" s="46">
        <v>26894</v>
      </c>
      <c r="J30" s="46">
        <v>1271</v>
      </c>
      <c r="K30" s="46">
        <v>18197</v>
      </c>
      <c r="L30" s="46">
        <v>12773</v>
      </c>
      <c r="M30" s="46">
        <v>10101.733568281941</v>
      </c>
      <c r="N30" s="46">
        <v>1819.7877422064148</v>
      </c>
      <c r="O30" s="46">
        <v>1029.5082902606853</v>
      </c>
      <c r="P30" s="46">
        <v>7252.4375358148409</v>
      </c>
      <c r="Q30" s="46">
        <v>51861</v>
      </c>
      <c r="R30" s="46">
        <v>1520023.9061781892</v>
      </c>
      <c r="S30" s="47">
        <v>0.37840933965705947</v>
      </c>
      <c r="T30" s="47">
        <v>0.3817704462080706</v>
      </c>
      <c r="U30" s="47">
        <v>0.3902329525614805</v>
      </c>
      <c r="V30" s="47">
        <v>0.39164869487618054</v>
      </c>
      <c r="W30" s="47">
        <v>0.51200747375941091</v>
      </c>
      <c r="X30" s="47">
        <v>0.67830580129961637</v>
      </c>
      <c r="Y30" s="47">
        <v>0.51827349677825307</v>
      </c>
      <c r="Z30" s="46">
        <v>1833.0256470483548</v>
      </c>
      <c r="AA30" s="48">
        <v>38512.296000000002</v>
      </c>
      <c r="AB30" s="46">
        <v>14952.940831061738</v>
      </c>
      <c r="AC30" s="60">
        <v>29140.778999999999</v>
      </c>
      <c r="AD30" s="46">
        <v>42853.777800000003</v>
      </c>
      <c r="AE30" s="46">
        <v>12139.243831061734</v>
      </c>
      <c r="AF30" s="50">
        <v>11694.589208958096</v>
      </c>
      <c r="AG30" s="51">
        <f t="shared" si="0"/>
        <v>0.96337048433232209</v>
      </c>
      <c r="AH30" s="50">
        <v>9234.7317709756499</v>
      </c>
      <c r="AI30" s="50">
        <v>8873.2790207221406</v>
      </c>
      <c r="AJ30" s="50">
        <v>2043.950423076923</v>
      </c>
      <c r="AK30" s="50">
        <v>2092.4120036429886</v>
      </c>
      <c r="AL30" s="52">
        <v>18.817014203353953</v>
      </c>
      <c r="AM30" s="46">
        <v>5552140.0506246639</v>
      </c>
      <c r="AN30" s="61">
        <v>23516</v>
      </c>
      <c r="AO30" s="61">
        <v>11852</v>
      </c>
      <c r="AP30" s="46">
        <v>105926</v>
      </c>
      <c r="AQ30" s="47">
        <v>0.37633987763382803</v>
      </c>
      <c r="AR30" s="46">
        <v>5850.3937477322479</v>
      </c>
      <c r="AS30" s="54">
        <v>0.45684666666666662</v>
      </c>
      <c r="AT30" s="55">
        <v>89526.181254434909</v>
      </c>
      <c r="AU30" s="55">
        <v>461137.93860016449</v>
      </c>
      <c r="AV30" s="56">
        <v>12.074666666666667</v>
      </c>
      <c r="AW30" s="56">
        <v>6.1566666666666663</v>
      </c>
      <c r="AX30" s="57">
        <v>0.9869395006086128</v>
      </c>
      <c r="AY30" s="57">
        <v>1.0132333333333332</v>
      </c>
      <c r="AZ30" s="58">
        <v>91615.271230197264</v>
      </c>
      <c r="BA30" s="59">
        <v>-21114.950628538445</v>
      </c>
      <c r="BB30" s="55">
        <v>17972.952796568698</v>
      </c>
      <c r="BC30" s="55">
        <v>856.74091819232672</v>
      </c>
      <c r="BD30" s="55">
        <v>104.03298376699735</v>
      </c>
      <c r="BE30" s="55">
        <v>5681.1780106073938</v>
      </c>
      <c r="BF30" s="55">
        <v>850.01703119170429</v>
      </c>
      <c r="BG30" s="55">
        <v>3686.3822440479462</v>
      </c>
      <c r="BH30" s="55">
        <v>6210.7390920301168</v>
      </c>
      <c r="BI30" s="55">
        <v>444.51854371222856</v>
      </c>
      <c r="BJ30" s="55">
        <v>139.34397301998385</v>
      </c>
      <c r="BK30" s="55">
        <v>21156.859944778731</v>
      </c>
      <c r="BL30" s="55">
        <v>2022.0446460428598</v>
      </c>
      <c r="BM30" s="55">
        <v>2223.9655130176861</v>
      </c>
      <c r="BN30" s="55">
        <v>5189.2216361356841</v>
      </c>
      <c r="BO30" s="55">
        <v>5.3252124247043824</v>
      </c>
      <c r="BP30" s="55">
        <v>537.96694532269794</v>
      </c>
      <c r="BQ30" s="55">
        <v>2002.5335287576297</v>
      </c>
      <c r="BR30" s="55">
        <v>6485.809156042108</v>
      </c>
      <c r="BS30" s="55">
        <v>983.79644112739481</v>
      </c>
      <c r="BT30" s="55">
        <v>671.39337301874832</v>
      </c>
      <c r="BU30" s="55">
        <v>1003.1679305737385</v>
      </c>
      <c r="BV30" s="55">
        <v>31.496751213405581</v>
      </c>
      <c r="BW30" s="55">
        <v>-3183.9071482100348</v>
      </c>
      <c r="BX30" s="55">
        <v>1267.8679999999999</v>
      </c>
      <c r="BY30" s="46">
        <v>159773.89961621945</v>
      </c>
    </row>
    <row r="31" spans="1:77" ht="15.75" x14ac:dyDescent="0.25">
      <c r="A31" s="44">
        <f t="shared" si="1"/>
        <v>1986</v>
      </c>
      <c r="B31" s="45">
        <f t="shared" si="2"/>
        <v>4</v>
      </c>
      <c r="C31" s="46">
        <v>137736</v>
      </c>
      <c r="D31" s="84">
        <v>19505</v>
      </c>
      <c r="E31" s="46">
        <v>118231</v>
      </c>
      <c r="F31" s="46">
        <v>85064</v>
      </c>
      <c r="G31" s="46">
        <v>20490</v>
      </c>
      <c r="H31" s="46">
        <v>27089</v>
      </c>
      <c r="I31" s="46">
        <v>27599</v>
      </c>
      <c r="J31" s="46">
        <v>-510</v>
      </c>
      <c r="K31" s="46">
        <v>18891</v>
      </c>
      <c r="L31" s="46">
        <v>13798</v>
      </c>
      <c r="M31" s="46">
        <v>11066.436148521085</v>
      </c>
      <c r="N31" s="46">
        <v>2235.7469362482261</v>
      </c>
      <c r="O31" s="46">
        <v>1194.9706623894408</v>
      </c>
      <c r="P31" s="46">
        <v>7635.7185498834178</v>
      </c>
      <c r="Q31" s="46">
        <v>53237</v>
      </c>
      <c r="R31" s="46">
        <v>1528458.8164638265</v>
      </c>
      <c r="S31" s="47">
        <v>0.38651478190160887</v>
      </c>
      <c r="T31" s="47">
        <v>0.39499670836076367</v>
      </c>
      <c r="U31" s="47">
        <v>0.40693020985846756</v>
      </c>
      <c r="V31" s="47">
        <v>0.41813109170622126</v>
      </c>
      <c r="W31" s="47">
        <v>0.53962204224233767</v>
      </c>
      <c r="X31" s="47">
        <v>0.64096245832729382</v>
      </c>
      <c r="Y31" s="47">
        <v>0.50174359752332831</v>
      </c>
      <c r="Z31" s="46">
        <v>1845.4949915238144</v>
      </c>
      <c r="AA31" s="48">
        <v>38556.432000000001</v>
      </c>
      <c r="AB31" s="46">
        <v>15115.031998210332</v>
      </c>
      <c r="AC31" s="60">
        <v>29234.352999999999</v>
      </c>
      <c r="AD31" s="46">
        <v>40097.582600000002</v>
      </c>
      <c r="AE31" s="46">
        <v>12312.581998210328</v>
      </c>
      <c r="AF31" s="50">
        <v>11860.109109586394</v>
      </c>
      <c r="AG31" s="51">
        <f t="shared" si="0"/>
        <v>0.96325117764172441</v>
      </c>
      <c r="AH31" s="50">
        <v>9362.9933224383039</v>
      </c>
      <c r="AI31" s="50">
        <v>8995.5429406593466</v>
      </c>
      <c r="AJ31" s="50">
        <v>2092.9800848771647</v>
      </c>
      <c r="AK31" s="50">
        <v>2142.3391621129344</v>
      </c>
      <c r="AL31" s="52">
        <v>18.540814206227409</v>
      </c>
      <c r="AM31" s="46">
        <v>5599306.4808264393</v>
      </c>
      <c r="AN31" s="61">
        <v>24000</v>
      </c>
      <c r="AO31" s="61">
        <v>10515</v>
      </c>
      <c r="AP31" s="46">
        <v>107716</v>
      </c>
      <c r="AQ31" s="47">
        <v>0.38421329811902122</v>
      </c>
      <c r="AR31" s="46">
        <v>5903.7926337535255</v>
      </c>
      <c r="AS31" s="54">
        <v>0.42943000000000003</v>
      </c>
      <c r="AT31" s="55">
        <v>93196.113249562957</v>
      </c>
      <c r="AU31" s="55">
        <v>473711.19686010061</v>
      </c>
      <c r="AV31" s="56">
        <v>11.572333333333333</v>
      </c>
      <c r="AW31" s="56">
        <v>6.02</v>
      </c>
      <c r="AX31" s="57">
        <v>0.96332926594309931</v>
      </c>
      <c r="AY31" s="57">
        <v>1.0380666666666667</v>
      </c>
      <c r="AZ31" s="58">
        <v>94926.264500917081</v>
      </c>
      <c r="BA31" s="59">
        <v>-19964.786053312786</v>
      </c>
      <c r="BB31" s="55">
        <v>18914.625569756758</v>
      </c>
      <c r="BC31" s="55">
        <v>866.83830884040663</v>
      </c>
      <c r="BD31" s="55">
        <v>109.3623044345773</v>
      </c>
      <c r="BE31" s="55">
        <v>5913.3855696981955</v>
      </c>
      <c r="BF31" s="55">
        <v>824.00640305633783</v>
      </c>
      <c r="BG31" s="55">
        <v>4129.2904631788606</v>
      </c>
      <c r="BH31" s="55">
        <v>6473.3915697014236</v>
      </c>
      <c r="BI31" s="55">
        <v>460.85059218995877</v>
      </c>
      <c r="BJ31" s="55">
        <v>137.50035865700065</v>
      </c>
      <c r="BK31" s="55">
        <v>21686.493705162906</v>
      </c>
      <c r="BL31" s="55">
        <v>2152.0929333263175</v>
      </c>
      <c r="BM31" s="55">
        <v>2219.8894877885368</v>
      </c>
      <c r="BN31" s="55">
        <v>5353.8667285843458</v>
      </c>
      <c r="BO31" s="55">
        <v>5.6677024742485402</v>
      </c>
      <c r="BP31" s="55">
        <v>528.09226124171425</v>
      </c>
      <c r="BQ31" s="55">
        <v>2179.5214999625473</v>
      </c>
      <c r="BR31" s="55">
        <v>6597.0961620386961</v>
      </c>
      <c r="BS31" s="55">
        <v>1010.5724853828291</v>
      </c>
      <c r="BT31" s="55">
        <v>680.96295981505477</v>
      </c>
      <c r="BU31" s="55">
        <v>927.21195524693348</v>
      </c>
      <c r="BV31" s="55">
        <v>31.397434306054233</v>
      </c>
      <c r="BW31" s="55">
        <v>-2771.8681354061473</v>
      </c>
      <c r="BX31" s="55">
        <v>1294.81</v>
      </c>
      <c r="BY31" s="46">
        <v>163392.42658336624</v>
      </c>
    </row>
    <row r="32" spans="1:77" ht="15.75" x14ac:dyDescent="0.25">
      <c r="A32" s="44">
        <f t="shared" si="1"/>
        <v>1987</v>
      </c>
      <c r="B32" s="45">
        <f t="shared" si="2"/>
        <v>1</v>
      </c>
      <c r="C32" s="46">
        <v>140986</v>
      </c>
      <c r="D32" s="84">
        <v>19729</v>
      </c>
      <c r="E32" s="46">
        <v>121257</v>
      </c>
      <c r="F32" s="46">
        <v>86445</v>
      </c>
      <c r="G32" s="46">
        <v>21102</v>
      </c>
      <c r="H32" s="46">
        <v>28909</v>
      </c>
      <c r="I32" s="46">
        <v>28574</v>
      </c>
      <c r="J32" s="46">
        <v>335</v>
      </c>
      <c r="K32" s="46">
        <v>18959</v>
      </c>
      <c r="L32" s="46">
        <v>14429</v>
      </c>
      <c r="M32" s="46">
        <v>11655.412460667088</v>
      </c>
      <c r="N32" s="46">
        <v>2162.2965982123806</v>
      </c>
      <c r="O32" s="46">
        <v>1330.1570101830209</v>
      </c>
      <c r="P32" s="46">
        <v>8162.9588522716876</v>
      </c>
      <c r="Q32" s="46">
        <v>54453</v>
      </c>
      <c r="R32" s="46">
        <v>1538610.2115530504</v>
      </c>
      <c r="S32" s="47">
        <v>0.38622983842367326</v>
      </c>
      <c r="T32" s="47">
        <v>0.3940424547400081</v>
      </c>
      <c r="U32" s="47">
        <v>0.40114681072884084</v>
      </c>
      <c r="V32" s="47">
        <v>0.40435360817526422</v>
      </c>
      <c r="W32" s="47">
        <v>0.52766496123213247</v>
      </c>
      <c r="X32" s="47">
        <v>0.6766927715018366</v>
      </c>
      <c r="Y32" s="47">
        <v>0.57383610642495575</v>
      </c>
      <c r="Z32" s="46">
        <v>1853.4486739811121</v>
      </c>
      <c r="AA32" s="48">
        <v>38586.591</v>
      </c>
      <c r="AB32" s="46">
        <v>15263.884131732493</v>
      </c>
      <c r="AC32" s="60">
        <v>29317.569</v>
      </c>
      <c r="AD32" s="46">
        <v>41508.900800000003</v>
      </c>
      <c r="AE32" s="46">
        <v>12444.027131732488</v>
      </c>
      <c r="AF32" s="50">
        <v>11985.833024708005</v>
      </c>
      <c r="AG32" s="51">
        <f t="shared" si="0"/>
        <v>0.96317959594799663</v>
      </c>
      <c r="AH32" s="50">
        <v>9464.353655593628</v>
      </c>
      <c r="AI32" s="50">
        <v>9090.124956043961</v>
      </c>
      <c r="AJ32" s="50">
        <v>2117.5035444019331</v>
      </c>
      <c r="AK32" s="50">
        <v>2167.2800546448102</v>
      </c>
      <c r="AL32" s="52">
        <v>18.474046158000668</v>
      </c>
      <c r="AM32" s="46">
        <v>5679804.8544857809</v>
      </c>
      <c r="AN32" s="61">
        <v>24729</v>
      </c>
      <c r="AO32" s="61">
        <v>11829</v>
      </c>
      <c r="AP32" s="46">
        <v>109428</v>
      </c>
      <c r="AQ32" s="47">
        <v>0.38467136895406367</v>
      </c>
      <c r="AR32" s="46">
        <v>5969.271473424863</v>
      </c>
      <c r="AS32" s="54">
        <v>0.43071333333333334</v>
      </c>
      <c r="AT32" s="55">
        <v>95583.172637155614</v>
      </c>
      <c r="AU32" s="55">
        <v>487776.00012214202</v>
      </c>
      <c r="AV32" s="56">
        <v>13.182</v>
      </c>
      <c r="AW32" s="56">
        <v>6.2533333333333339</v>
      </c>
      <c r="AX32" s="57">
        <v>0.88925776618449126</v>
      </c>
      <c r="AY32" s="57">
        <v>1.1245333333333334</v>
      </c>
      <c r="AZ32" s="58">
        <v>97232.234257335964</v>
      </c>
      <c r="BA32" s="59">
        <v>-20810.210042220839</v>
      </c>
      <c r="BB32" s="55">
        <v>19977.389236059251</v>
      </c>
      <c r="BC32" s="55">
        <v>873.15964060878673</v>
      </c>
      <c r="BD32" s="55">
        <v>116.83752635594361</v>
      </c>
      <c r="BE32" s="55">
        <v>6093.7635301751034</v>
      </c>
      <c r="BF32" s="55">
        <v>789.39305532638332</v>
      </c>
      <c r="BG32" s="55">
        <v>4726.8600563813397</v>
      </c>
      <c r="BH32" s="55">
        <v>6768.002522913609</v>
      </c>
      <c r="BI32" s="55">
        <v>476.53618885224807</v>
      </c>
      <c r="BJ32" s="55">
        <v>132.83671544584132</v>
      </c>
      <c r="BK32" s="55">
        <v>22186.14819781492</v>
      </c>
      <c r="BL32" s="55">
        <v>2313.9100526717602</v>
      </c>
      <c r="BM32" s="55">
        <v>2197.2857604882297</v>
      </c>
      <c r="BN32" s="55">
        <v>5527.2927746786763</v>
      </c>
      <c r="BO32" s="55">
        <v>6.0938572024667277</v>
      </c>
      <c r="BP32" s="55">
        <v>520.31134267729703</v>
      </c>
      <c r="BQ32" s="55">
        <v>2293.5496403820152</v>
      </c>
      <c r="BR32" s="55">
        <v>6688.7446305286385</v>
      </c>
      <c r="BS32" s="55">
        <v>1037.2283951365839</v>
      </c>
      <c r="BT32" s="55">
        <v>686.47168394725168</v>
      </c>
      <c r="BU32" s="55">
        <v>883.63145923470756</v>
      </c>
      <c r="BV32" s="55">
        <v>31.550282657104603</v>
      </c>
      <c r="BW32" s="55">
        <v>-2208.7589617556682</v>
      </c>
      <c r="BX32" s="55">
        <v>1316.2449999999999</v>
      </c>
      <c r="BY32" s="46">
        <v>167097.66083777189</v>
      </c>
    </row>
    <row r="33" spans="1:77" ht="15.75" x14ac:dyDescent="0.25">
      <c r="A33" s="44">
        <f t="shared" si="1"/>
        <v>1987</v>
      </c>
      <c r="B33" s="45">
        <f t="shared" si="2"/>
        <v>2</v>
      </c>
      <c r="C33" s="46">
        <v>143101</v>
      </c>
      <c r="D33" s="84">
        <v>20403</v>
      </c>
      <c r="E33" s="46">
        <v>122698</v>
      </c>
      <c r="F33" s="46">
        <v>87623</v>
      </c>
      <c r="G33" s="46">
        <v>22024</v>
      </c>
      <c r="H33" s="46">
        <v>28993</v>
      </c>
      <c r="I33" s="46">
        <v>29721</v>
      </c>
      <c r="J33" s="46">
        <v>-728</v>
      </c>
      <c r="K33" s="46">
        <v>19253</v>
      </c>
      <c r="L33" s="46">
        <v>14792</v>
      </c>
      <c r="M33" s="46">
        <v>11867.53419760856</v>
      </c>
      <c r="N33" s="46">
        <v>2425.2446841157971</v>
      </c>
      <c r="O33" s="46">
        <v>1427.9689748538817</v>
      </c>
      <c r="P33" s="46">
        <v>8014.3205386388818</v>
      </c>
      <c r="Q33" s="46">
        <v>56154</v>
      </c>
      <c r="R33" s="46">
        <v>1548721.0263419575</v>
      </c>
      <c r="S33" s="47">
        <v>0.39240815927212247</v>
      </c>
      <c r="T33" s="47">
        <v>0.39927872818780458</v>
      </c>
      <c r="U33" s="47">
        <v>0.40905375953505269</v>
      </c>
      <c r="V33" s="47">
        <v>0.41226742034251873</v>
      </c>
      <c r="W33" s="47">
        <v>0.53820183867449234</v>
      </c>
      <c r="X33" s="47">
        <v>0.67861005949161712</v>
      </c>
      <c r="Y33" s="47">
        <v>0.58847707046801601</v>
      </c>
      <c r="Z33" s="46">
        <v>1867.6880062205814</v>
      </c>
      <c r="AA33" s="48">
        <v>38630.836000000003</v>
      </c>
      <c r="AB33" s="46">
        <v>15437.898364211176</v>
      </c>
      <c r="AC33" s="60">
        <v>29414.161</v>
      </c>
      <c r="AD33" s="46">
        <v>45828.865400000002</v>
      </c>
      <c r="AE33" s="46">
        <v>12620.151364211169</v>
      </c>
      <c r="AF33" s="50">
        <v>12154.52141502524</v>
      </c>
      <c r="AG33" s="51">
        <f t="shared" si="0"/>
        <v>0.96310425004042455</v>
      </c>
      <c r="AH33" s="50">
        <v>9567.6428720783369</v>
      </c>
      <c r="AI33" s="50">
        <v>9188.8705996860335</v>
      </c>
      <c r="AJ33" s="50">
        <v>2147.7182630890047</v>
      </c>
      <c r="AK33" s="50">
        <v>2198.0335701275062</v>
      </c>
      <c r="AL33" s="52">
        <v>18.252141149809788</v>
      </c>
      <c r="AM33" s="46">
        <v>5644933.6921734996</v>
      </c>
      <c r="AN33" s="61">
        <v>25619</v>
      </c>
      <c r="AO33" s="61">
        <v>11112</v>
      </c>
      <c r="AP33" s="46">
        <v>111586</v>
      </c>
      <c r="AQ33" s="47">
        <v>0.39070680132435276</v>
      </c>
      <c r="AR33" s="46">
        <v>6031.1456467923736</v>
      </c>
      <c r="AS33" s="54">
        <v>0.43276000000000003</v>
      </c>
      <c r="AT33" s="55">
        <v>98300.113552400231</v>
      </c>
      <c r="AU33" s="55">
        <v>501904.8932084929</v>
      </c>
      <c r="AV33" s="56">
        <v>18.394000000000002</v>
      </c>
      <c r="AW33" s="56">
        <v>7.04</v>
      </c>
      <c r="AX33" s="57">
        <v>0.86959042291080912</v>
      </c>
      <c r="AY33" s="57">
        <v>1.1499666666666666</v>
      </c>
      <c r="AZ33" s="58">
        <v>98956.246813854057</v>
      </c>
      <c r="BA33" s="59">
        <v>-21514.939450948055</v>
      </c>
      <c r="BB33" s="55">
        <v>20836.990000671907</v>
      </c>
      <c r="BC33" s="55">
        <v>893.32207463680516</v>
      </c>
      <c r="BD33" s="55">
        <v>122.98136335068097</v>
      </c>
      <c r="BE33" s="55">
        <v>6257.5294135420354</v>
      </c>
      <c r="BF33" s="55">
        <v>766.31441422464172</v>
      </c>
      <c r="BG33" s="55">
        <v>5163.7086407369952</v>
      </c>
      <c r="BH33" s="55">
        <v>7006.458951520216</v>
      </c>
      <c r="BI33" s="55">
        <v>491.86252249501848</v>
      </c>
      <c r="BJ33" s="55">
        <v>134.81262016551764</v>
      </c>
      <c r="BK33" s="55">
        <v>22694.465926072109</v>
      </c>
      <c r="BL33" s="55">
        <v>2426.2653081766384</v>
      </c>
      <c r="BM33" s="55">
        <v>2221.3795532297827</v>
      </c>
      <c r="BN33" s="55">
        <v>5701.2343208025122</v>
      </c>
      <c r="BO33" s="55">
        <v>6.3897545009132228</v>
      </c>
      <c r="BP33" s="55">
        <v>528.79280804049358</v>
      </c>
      <c r="BQ33" s="55">
        <v>2332.2902738339758</v>
      </c>
      <c r="BR33" s="55">
        <v>6817.7482718103838</v>
      </c>
      <c r="BS33" s="55">
        <v>1065.8046098452355</v>
      </c>
      <c r="BT33" s="55">
        <v>688.66897569069954</v>
      </c>
      <c r="BU33" s="55">
        <v>872.80936896301012</v>
      </c>
      <c r="BV33" s="55">
        <v>33.052215456444905</v>
      </c>
      <c r="BW33" s="55">
        <v>-1857.4759254001956</v>
      </c>
      <c r="BX33" s="55">
        <v>1343.384</v>
      </c>
      <c r="BY33" s="46">
        <v>170717.82115997435</v>
      </c>
    </row>
    <row r="34" spans="1:77" ht="15.75" x14ac:dyDescent="0.25">
      <c r="A34" s="44">
        <f t="shared" si="1"/>
        <v>1987</v>
      </c>
      <c r="B34" s="45">
        <f t="shared" si="2"/>
        <v>3</v>
      </c>
      <c r="C34" s="46">
        <v>145105</v>
      </c>
      <c r="D34" s="84">
        <v>20520</v>
      </c>
      <c r="E34" s="46">
        <v>124585</v>
      </c>
      <c r="F34" s="46">
        <v>88031</v>
      </c>
      <c r="G34" s="46">
        <v>22251</v>
      </c>
      <c r="H34" s="46">
        <v>31283</v>
      </c>
      <c r="I34" s="46">
        <v>30280</v>
      </c>
      <c r="J34" s="46">
        <v>1003</v>
      </c>
      <c r="K34" s="46">
        <v>19705</v>
      </c>
      <c r="L34" s="46">
        <v>16165</v>
      </c>
      <c r="M34" s="46">
        <v>12995.841308999372</v>
      </c>
      <c r="N34" s="46">
        <v>2972.2470472785635</v>
      </c>
      <c r="O34" s="46">
        <v>1552.3324456044659</v>
      </c>
      <c r="P34" s="46">
        <v>8471.2618161163427</v>
      </c>
      <c r="Q34" s="46">
        <v>58366</v>
      </c>
      <c r="R34" s="46">
        <v>1560997.7588415067</v>
      </c>
      <c r="S34" s="47">
        <v>0.40223286585575962</v>
      </c>
      <c r="T34" s="47">
        <v>0.4061864570435415</v>
      </c>
      <c r="U34" s="47">
        <v>0.41908228843647477</v>
      </c>
      <c r="V34" s="47">
        <v>0.42466974900924703</v>
      </c>
      <c r="W34" s="47">
        <v>0.55001268713524487</v>
      </c>
      <c r="X34" s="47">
        <v>0.67547169811320751</v>
      </c>
      <c r="Y34" s="47">
        <v>0.57471925229974907</v>
      </c>
      <c r="Z34" s="46">
        <v>1883.7127380398235</v>
      </c>
      <c r="AA34" s="48">
        <v>38645.567999999999</v>
      </c>
      <c r="AB34" s="46">
        <v>15599.718543147879</v>
      </c>
      <c r="AC34" s="60">
        <v>29488.512999999999</v>
      </c>
      <c r="AD34" s="46">
        <v>46680.502200000003</v>
      </c>
      <c r="AE34" s="46">
        <v>12769.935543147871</v>
      </c>
      <c r="AF34" s="50">
        <v>12298.151788305122</v>
      </c>
      <c r="AG34" s="51">
        <f t="shared" si="0"/>
        <v>0.96305511854396952</v>
      </c>
      <c r="AH34" s="50">
        <v>9704.8352387270825</v>
      </c>
      <c r="AI34" s="50">
        <v>9319.3985387755165</v>
      </c>
      <c r="AJ34" s="50">
        <v>2182.1446588803865</v>
      </c>
      <c r="AK34" s="50">
        <v>2233.1516211293274</v>
      </c>
      <c r="AL34" s="52">
        <v>18.139961898498303</v>
      </c>
      <c r="AM34" s="46">
        <v>5543482.8430435434</v>
      </c>
      <c r="AN34" s="61">
        <v>26449</v>
      </c>
      <c r="AO34" s="61">
        <v>11974</v>
      </c>
      <c r="AP34" s="46">
        <v>112611</v>
      </c>
      <c r="AQ34" s="47">
        <v>0.40102605704156058</v>
      </c>
      <c r="AR34" s="46">
        <v>6095.9533779275962</v>
      </c>
      <c r="AS34" s="54">
        <v>0.43276000000000003</v>
      </c>
      <c r="AT34" s="55">
        <v>101992.95398694856</v>
      </c>
      <c r="AU34" s="55">
        <v>517303.93008569907</v>
      </c>
      <c r="AV34" s="56">
        <v>17.086666666666662</v>
      </c>
      <c r="AW34" s="56">
        <v>7.1</v>
      </c>
      <c r="AX34" s="57">
        <v>0.88628910750686862</v>
      </c>
      <c r="AY34" s="57">
        <v>1.1283000000000001</v>
      </c>
      <c r="AZ34" s="58">
        <v>98898.110995625655</v>
      </c>
      <c r="BA34" s="59">
        <v>-21230.851099487303</v>
      </c>
      <c r="BB34" s="55">
        <v>21493.427863594723</v>
      </c>
      <c r="BC34" s="55">
        <v>927.32561092446213</v>
      </c>
      <c r="BD34" s="55">
        <v>127.79381541878934</v>
      </c>
      <c r="BE34" s="55">
        <v>6404.6832197989879</v>
      </c>
      <c r="BF34" s="55">
        <v>754.77047975111282</v>
      </c>
      <c r="BG34" s="55">
        <v>5439.836216245827</v>
      </c>
      <c r="BH34" s="55">
        <v>7188.7608555212491</v>
      </c>
      <c r="BI34" s="55">
        <v>506.82959311826994</v>
      </c>
      <c r="BJ34" s="55">
        <v>143.42807281602973</v>
      </c>
      <c r="BK34" s="55">
        <v>23211.446889934457</v>
      </c>
      <c r="BL34" s="55">
        <v>2489.1586998409512</v>
      </c>
      <c r="BM34" s="55">
        <v>2292.1708660131962</v>
      </c>
      <c r="BN34" s="55">
        <v>5875.6913669558535</v>
      </c>
      <c r="BO34" s="55">
        <v>6.5553943695880275</v>
      </c>
      <c r="BP34" s="55">
        <v>553.5366573313039</v>
      </c>
      <c r="BQ34" s="55">
        <v>2295.7434003184271</v>
      </c>
      <c r="BR34" s="55">
        <v>6984.1070858839303</v>
      </c>
      <c r="BS34" s="55">
        <v>1096.3011295087831</v>
      </c>
      <c r="BT34" s="55">
        <v>687.55483504539825</v>
      </c>
      <c r="BU34" s="55">
        <v>894.74568443184046</v>
      </c>
      <c r="BV34" s="55">
        <v>35.903232704075151</v>
      </c>
      <c r="BW34" s="55">
        <v>-1718.0190263397285</v>
      </c>
      <c r="BX34" s="55">
        <v>1371.557</v>
      </c>
      <c r="BY34" s="46">
        <v>174309.01385233994</v>
      </c>
    </row>
    <row r="35" spans="1:77" ht="15.75" x14ac:dyDescent="0.25">
      <c r="A35" s="44">
        <f t="shared" si="1"/>
        <v>1987</v>
      </c>
      <c r="B35" s="45">
        <f t="shared" si="2"/>
        <v>4</v>
      </c>
      <c r="C35" s="46">
        <v>147426</v>
      </c>
      <c r="D35" s="84">
        <v>20910</v>
      </c>
      <c r="E35" s="46">
        <v>126516</v>
      </c>
      <c r="F35" s="46">
        <v>88562</v>
      </c>
      <c r="G35" s="46">
        <v>22404</v>
      </c>
      <c r="H35" s="46">
        <v>33674</v>
      </c>
      <c r="I35" s="46">
        <v>31405</v>
      </c>
      <c r="J35" s="46">
        <v>2269</v>
      </c>
      <c r="K35" s="46">
        <v>19171</v>
      </c>
      <c r="L35" s="46">
        <v>16385</v>
      </c>
      <c r="M35" s="46">
        <v>13078.207728130901</v>
      </c>
      <c r="N35" s="46">
        <v>3063.5568084359015</v>
      </c>
      <c r="O35" s="46">
        <v>1728.5226794558268</v>
      </c>
      <c r="P35" s="46">
        <v>8286.1282402391735</v>
      </c>
      <c r="Q35" s="46">
        <v>60570</v>
      </c>
      <c r="R35" s="46">
        <v>1575514.8284017986</v>
      </c>
      <c r="S35" s="47">
        <v>0.4108501892474869</v>
      </c>
      <c r="T35" s="47">
        <v>0.41142928118154515</v>
      </c>
      <c r="U35" s="47">
        <v>0.42840564184966973</v>
      </c>
      <c r="V35" s="47">
        <v>0.43365706097755136</v>
      </c>
      <c r="W35" s="47">
        <v>0.55093631005164045</v>
      </c>
      <c r="X35" s="47">
        <v>0.66438815990234967</v>
      </c>
      <c r="Y35" s="47">
        <v>0.60829222754461387</v>
      </c>
      <c r="Z35" s="46">
        <v>1901.5228694388372</v>
      </c>
      <c r="AA35" s="48">
        <v>38659.911999999997</v>
      </c>
      <c r="AB35" s="46">
        <v>15697.961226192674</v>
      </c>
      <c r="AC35" s="60">
        <v>29562.751</v>
      </c>
      <c r="AD35" s="46">
        <v>49357.671199999997</v>
      </c>
      <c r="AE35" s="46">
        <v>12914.974226192664</v>
      </c>
      <c r="AF35" s="50">
        <v>12438.116553829543</v>
      </c>
      <c r="AG35" s="51">
        <f t="shared" si="0"/>
        <v>0.96307714874134143</v>
      </c>
      <c r="AH35" s="50">
        <v>9825.8617451746086</v>
      </c>
      <c r="AI35" s="50">
        <v>9437.334212558877</v>
      </c>
      <c r="AJ35" s="50">
        <v>2218.0987753725335</v>
      </c>
      <c r="AK35" s="50">
        <v>2269.9986885245917</v>
      </c>
      <c r="AL35" s="52">
        <v>17.728334016754197</v>
      </c>
      <c r="AM35" s="46">
        <v>5697444.7749028197</v>
      </c>
      <c r="AN35" s="61">
        <v>27174</v>
      </c>
      <c r="AO35" s="61">
        <v>12875</v>
      </c>
      <c r="AP35" s="46">
        <v>113641</v>
      </c>
      <c r="AQ35" s="47">
        <v>0.40959933408150068</v>
      </c>
      <c r="AR35" s="46">
        <v>6163.69466683053</v>
      </c>
      <c r="AS35" s="54">
        <v>0.43276000000000003</v>
      </c>
      <c r="AT35" s="55">
        <v>105694.95779726503</v>
      </c>
      <c r="AU35" s="55">
        <v>535091.76950533991</v>
      </c>
      <c r="AV35" s="56">
        <v>14.625666666666667</v>
      </c>
      <c r="AW35" s="56">
        <v>7.836666666666666</v>
      </c>
      <c r="AX35" s="57">
        <v>0.82363276960245979</v>
      </c>
      <c r="AY35" s="57">
        <v>1.2141333333333335</v>
      </c>
      <c r="AZ35" s="58">
        <v>99040.7382773758</v>
      </c>
      <c r="BA35" s="59">
        <v>-23733.974573602798</v>
      </c>
      <c r="BB35" s="55">
        <v>21946.702824827702</v>
      </c>
      <c r="BC35" s="55">
        <v>975.17024947175719</v>
      </c>
      <c r="BD35" s="55">
        <v>131.27488256026876</v>
      </c>
      <c r="BE35" s="55">
        <v>6535.2249489459637</v>
      </c>
      <c r="BF35" s="55">
        <v>754.76125190579671</v>
      </c>
      <c r="BG35" s="55">
        <v>5555.242782907836</v>
      </c>
      <c r="BH35" s="55">
        <v>7314.908234916702</v>
      </c>
      <c r="BI35" s="55">
        <v>521.43740072200251</v>
      </c>
      <c r="BJ35" s="55">
        <v>158.68307339737748</v>
      </c>
      <c r="BK35" s="55">
        <v>23737.091089401969</v>
      </c>
      <c r="BL35" s="55">
        <v>2502.590227664698</v>
      </c>
      <c r="BM35" s="55">
        <v>2409.6596988384704</v>
      </c>
      <c r="BN35" s="55">
        <v>6050.6639131386974</v>
      </c>
      <c r="BO35" s="55">
        <v>6.5907768084911407</v>
      </c>
      <c r="BP35" s="55">
        <v>594.54289054972799</v>
      </c>
      <c r="BQ35" s="55">
        <v>2183.909019835372</v>
      </c>
      <c r="BR35" s="55">
        <v>7187.8210727492788</v>
      </c>
      <c r="BS35" s="55">
        <v>1128.7179541272271</v>
      </c>
      <c r="BT35" s="55">
        <v>683.12926201134803</v>
      </c>
      <c r="BU35" s="55">
        <v>949.44040564119905</v>
      </c>
      <c r="BV35" s="55">
        <v>40.103334399995312</v>
      </c>
      <c r="BW35" s="55">
        <v>-1790.3882645742665</v>
      </c>
      <c r="BX35" s="55">
        <v>1400.7619999999999</v>
      </c>
      <c r="BY35" s="46">
        <v>178021.27315079875</v>
      </c>
    </row>
    <row r="36" spans="1:77" ht="15.75" x14ac:dyDescent="0.25">
      <c r="A36" s="44">
        <f t="shared" si="1"/>
        <v>1988</v>
      </c>
      <c r="B36" s="45">
        <f t="shared" si="2"/>
        <v>1</v>
      </c>
      <c r="C36" s="46">
        <v>149022</v>
      </c>
      <c r="D36" s="84">
        <v>21263</v>
      </c>
      <c r="E36" s="46">
        <v>127759</v>
      </c>
      <c r="F36" s="46">
        <v>90284</v>
      </c>
      <c r="G36" s="46">
        <v>22551</v>
      </c>
      <c r="H36" s="46">
        <v>33058</v>
      </c>
      <c r="I36" s="46">
        <v>32368</v>
      </c>
      <c r="J36" s="46">
        <v>690</v>
      </c>
      <c r="K36" s="46">
        <v>19924</v>
      </c>
      <c r="L36" s="46">
        <v>16795</v>
      </c>
      <c r="M36" s="46">
        <v>13456.190610446823</v>
      </c>
      <c r="N36" s="46">
        <v>2889.5472518468127</v>
      </c>
      <c r="O36" s="46">
        <v>1641.9692240178879</v>
      </c>
      <c r="P36" s="46">
        <v>8924.6741345821229</v>
      </c>
      <c r="Q36" s="46">
        <v>61240</v>
      </c>
      <c r="R36" s="46">
        <v>1589237.7410812241</v>
      </c>
      <c r="S36" s="47">
        <v>0.41094603481365166</v>
      </c>
      <c r="T36" s="47">
        <v>0.41329582207257098</v>
      </c>
      <c r="U36" s="47">
        <v>0.42920491330761384</v>
      </c>
      <c r="V36" s="47">
        <v>0.43221700444883837</v>
      </c>
      <c r="W36" s="47">
        <v>0.55365388476209598</v>
      </c>
      <c r="X36" s="47">
        <v>0.66698422149449244</v>
      </c>
      <c r="Y36" s="47">
        <v>0.62035959632055238</v>
      </c>
      <c r="Z36" s="46">
        <v>1926.8089170065377</v>
      </c>
      <c r="AA36" s="48">
        <v>38675.048999999999</v>
      </c>
      <c r="AB36" s="46">
        <v>15783.91138208562</v>
      </c>
      <c r="AC36" s="60">
        <v>29637.778999999999</v>
      </c>
      <c r="AD36" s="46">
        <v>52091.810100000002</v>
      </c>
      <c r="AE36" s="46">
        <v>13006.914382085612</v>
      </c>
      <c r="AF36" s="50">
        <v>12526.529053000802</v>
      </c>
      <c r="AG36" s="51">
        <f t="shared" si="0"/>
        <v>0.96306692617686152</v>
      </c>
      <c r="AH36" s="50">
        <v>9907.1740453960592</v>
      </c>
      <c r="AI36" s="50">
        <v>9514.791951648358</v>
      </c>
      <c r="AJ36" s="50">
        <v>2260.5961141763996</v>
      </c>
      <c r="AK36" s="50">
        <v>2313.4654462659391</v>
      </c>
      <c r="AL36" s="52">
        <v>17.593845611372529</v>
      </c>
      <c r="AM36" s="46">
        <v>5647803.6833002018</v>
      </c>
      <c r="AN36" s="61">
        <v>27724</v>
      </c>
      <c r="AO36" s="61">
        <v>11981</v>
      </c>
      <c r="AP36" s="46">
        <v>115778</v>
      </c>
      <c r="AQ36" s="47">
        <v>0.40994300975620435</v>
      </c>
      <c r="AR36" s="46">
        <v>6234.6186371244312</v>
      </c>
      <c r="AS36" s="54">
        <v>0.44019666666666674</v>
      </c>
      <c r="AT36" s="55">
        <v>111055.5326216094</v>
      </c>
      <c r="AU36" s="55">
        <v>546761.94387728232</v>
      </c>
      <c r="AV36" s="56">
        <v>11.932333333333332</v>
      </c>
      <c r="AW36" s="56">
        <v>6.8466666666666667</v>
      </c>
      <c r="AX36" s="57">
        <v>0.81076698556834781</v>
      </c>
      <c r="AY36" s="57">
        <v>1.2333999999999998</v>
      </c>
      <c r="AZ36" s="58">
        <v>99552.096040531716</v>
      </c>
      <c r="BA36" s="59">
        <v>-23727.413649435253</v>
      </c>
      <c r="BB36" s="55">
        <v>22196.81488437084</v>
      </c>
      <c r="BC36" s="55">
        <v>1036.8559902786906</v>
      </c>
      <c r="BD36" s="55">
        <v>133.42456477511922</v>
      </c>
      <c r="BE36" s="55">
        <v>6649.1546009829608</v>
      </c>
      <c r="BF36" s="55">
        <v>766.2867306886933</v>
      </c>
      <c r="BG36" s="55">
        <v>5509.9283407230214</v>
      </c>
      <c r="BH36" s="55">
        <v>7384.9010897065818</v>
      </c>
      <c r="BI36" s="55">
        <v>535.68594530621624</v>
      </c>
      <c r="BJ36" s="55">
        <v>180.57762190956092</v>
      </c>
      <c r="BK36" s="55">
        <v>24271.398524474658</v>
      </c>
      <c r="BL36" s="55">
        <v>2466.5598916478802</v>
      </c>
      <c r="BM36" s="55">
        <v>2573.8460517056051</v>
      </c>
      <c r="BN36" s="55">
        <v>6226.1519593510475</v>
      </c>
      <c r="BO36" s="55">
        <v>6.4959018176225651</v>
      </c>
      <c r="BP36" s="55">
        <v>651.81150769576573</v>
      </c>
      <c r="BQ36" s="55">
        <v>1996.787132384809</v>
      </c>
      <c r="BR36" s="55">
        <v>7428.8902324064275</v>
      </c>
      <c r="BS36" s="55">
        <v>1163.0550837005676</v>
      </c>
      <c r="BT36" s="55">
        <v>675.39225658854889</v>
      </c>
      <c r="BU36" s="55">
        <v>1036.8935325910857</v>
      </c>
      <c r="BV36" s="55">
        <v>45.652520544205416</v>
      </c>
      <c r="BW36" s="55">
        <v>-2074.5836401038109</v>
      </c>
      <c r="BX36" s="55">
        <v>1426.328</v>
      </c>
      <c r="BY36" s="46">
        <v>182092.63709771438</v>
      </c>
    </row>
    <row r="37" spans="1:77" ht="15.75" x14ac:dyDescent="0.25">
      <c r="A37" s="44">
        <f t="shared" si="1"/>
        <v>1988</v>
      </c>
      <c r="B37" s="45">
        <f t="shared" si="2"/>
        <v>2</v>
      </c>
      <c r="C37" s="46">
        <v>150811</v>
      </c>
      <c r="D37" s="84">
        <v>21353</v>
      </c>
      <c r="E37" s="46">
        <v>129458</v>
      </c>
      <c r="F37" s="46">
        <v>91011</v>
      </c>
      <c r="G37" s="46">
        <v>22421</v>
      </c>
      <c r="H37" s="46">
        <v>34887</v>
      </c>
      <c r="I37" s="46">
        <v>33546</v>
      </c>
      <c r="J37" s="46">
        <v>1341</v>
      </c>
      <c r="K37" s="46">
        <v>19902</v>
      </c>
      <c r="L37" s="46">
        <v>17410</v>
      </c>
      <c r="M37" s="46">
        <v>13968.442039018251</v>
      </c>
      <c r="N37" s="46">
        <v>3148.8080350028458</v>
      </c>
      <c r="O37" s="46">
        <v>1972.7748775097871</v>
      </c>
      <c r="P37" s="46">
        <v>8846.8591265056184</v>
      </c>
      <c r="Q37" s="46">
        <v>63073</v>
      </c>
      <c r="R37" s="46">
        <v>1604621.2429591983</v>
      </c>
      <c r="S37" s="47">
        <v>0.4182254610074862</v>
      </c>
      <c r="T37" s="47">
        <v>0.41900429618397778</v>
      </c>
      <c r="U37" s="47">
        <v>0.43820525400294369</v>
      </c>
      <c r="V37" s="47">
        <v>0.44249686996959398</v>
      </c>
      <c r="W37" s="47">
        <v>0.56145111044116169</v>
      </c>
      <c r="X37" s="47">
        <v>0.66961516369902352</v>
      </c>
      <c r="Y37" s="47">
        <v>0.61477790437918234</v>
      </c>
      <c r="Z37" s="46">
        <v>1945.9136409295299</v>
      </c>
      <c r="AA37" s="48">
        <v>38791.531999999999</v>
      </c>
      <c r="AB37" s="46">
        <v>15880.057556688676</v>
      </c>
      <c r="AC37" s="60">
        <v>29793.08</v>
      </c>
      <c r="AD37" s="46">
        <v>53313.632799999999</v>
      </c>
      <c r="AE37" s="46">
        <v>13090.904556688667</v>
      </c>
      <c r="AF37" s="50">
        <v>12606.831484331025</v>
      </c>
      <c r="AG37" s="51">
        <f t="shared" si="0"/>
        <v>0.96302218305378218</v>
      </c>
      <c r="AH37" s="50">
        <v>10009.357355380384</v>
      </c>
      <c r="AI37" s="50">
        <v>9613.5948100471014</v>
      </c>
      <c r="AJ37" s="50">
        <v>2287.1968015505436</v>
      </c>
      <c r="AK37" s="50">
        <v>2340.5794353369774</v>
      </c>
      <c r="AL37" s="52">
        <v>17.563872108418206</v>
      </c>
      <c r="AM37" s="46">
        <v>5752575.3021273883</v>
      </c>
      <c r="AN37" s="61">
        <v>28715</v>
      </c>
      <c r="AO37" s="61">
        <v>12229</v>
      </c>
      <c r="AP37" s="46">
        <v>117229</v>
      </c>
      <c r="AQ37" s="47">
        <v>0.41701663996767258</v>
      </c>
      <c r="AR37" s="46">
        <v>6308.1202742956802</v>
      </c>
      <c r="AS37" s="54">
        <v>0.43481666666666663</v>
      </c>
      <c r="AT37" s="55">
        <v>117900.57432038758</v>
      </c>
      <c r="AU37" s="55">
        <v>562388.20831340307</v>
      </c>
      <c r="AV37" s="56">
        <v>10.817333333333332</v>
      </c>
      <c r="AW37" s="56">
        <v>7.3433333333333337</v>
      </c>
      <c r="AX37" s="57">
        <v>0.82135523613963035</v>
      </c>
      <c r="AY37" s="57">
        <v>1.2175</v>
      </c>
      <c r="AZ37" s="58">
        <v>100938.37611992718</v>
      </c>
      <c r="BA37" s="62">
        <v>-24492.973008215547</v>
      </c>
      <c r="BB37" s="55">
        <v>22746.166538267411</v>
      </c>
      <c r="BC37" s="55">
        <v>1093.5190661927186</v>
      </c>
      <c r="BD37" s="55">
        <v>137.02526917051568</v>
      </c>
      <c r="BE37" s="55">
        <v>6805.0492301536842</v>
      </c>
      <c r="BF37" s="55">
        <v>794.34069595395079</v>
      </c>
      <c r="BG37" s="55">
        <v>5636.8879676233937</v>
      </c>
      <c r="BH37" s="55">
        <v>7528.361115155627</v>
      </c>
      <c r="BI37" s="55">
        <v>548.2721028457222</v>
      </c>
      <c r="BJ37" s="55">
        <v>202.71109117180109</v>
      </c>
      <c r="BK37" s="55">
        <v>24977.471930745105</v>
      </c>
      <c r="BL37" s="55">
        <v>2483.6109364981594</v>
      </c>
      <c r="BM37" s="55">
        <v>2745.1895807071937</v>
      </c>
      <c r="BN37" s="55">
        <v>6416.2701432408239</v>
      </c>
      <c r="BO37" s="55">
        <v>6.5408031006905398</v>
      </c>
      <c r="BP37" s="55">
        <v>694.27942368182562</v>
      </c>
      <c r="BQ37" s="55">
        <v>1922.1675613765838</v>
      </c>
      <c r="BR37" s="55">
        <v>7650.9684206871234</v>
      </c>
      <c r="BS37" s="55">
        <v>1198.1130194874574</v>
      </c>
      <c r="BT37" s="55">
        <v>687.95912607033404</v>
      </c>
      <c r="BU37" s="55">
        <v>1126.6405040680681</v>
      </c>
      <c r="BV37" s="55">
        <v>45.888703224162697</v>
      </c>
      <c r="BW37" s="55">
        <v>-2231.3053924776896</v>
      </c>
      <c r="BX37" s="55">
        <v>1459.4690000000001</v>
      </c>
      <c r="BY37" s="46">
        <v>186369.79894413942</v>
      </c>
    </row>
    <row r="38" spans="1:77" ht="15.75" x14ac:dyDescent="0.25">
      <c r="A38" s="44">
        <f t="shared" si="1"/>
        <v>1988</v>
      </c>
      <c r="B38" s="45">
        <f t="shared" si="2"/>
        <v>3</v>
      </c>
      <c r="C38" s="46">
        <v>152620</v>
      </c>
      <c r="D38" s="84">
        <v>21395</v>
      </c>
      <c r="E38" s="46">
        <v>131225</v>
      </c>
      <c r="F38" s="46">
        <v>91676</v>
      </c>
      <c r="G38" s="46">
        <v>22515</v>
      </c>
      <c r="H38" s="46">
        <v>36635</v>
      </c>
      <c r="I38" s="46">
        <v>34272</v>
      </c>
      <c r="J38" s="46">
        <v>2363</v>
      </c>
      <c r="K38" s="46">
        <v>20156</v>
      </c>
      <c r="L38" s="46">
        <v>18362</v>
      </c>
      <c r="M38" s="46">
        <v>14669.120755191945</v>
      </c>
      <c r="N38" s="46">
        <v>3623.2688979675572</v>
      </c>
      <c r="O38" s="46">
        <v>2019.1059989354699</v>
      </c>
      <c r="P38" s="46">
        <v>9026.7458582889194</v>
      </c>
      <c r="Q38" s="46">
        <v>65115</v>
      </c>
      <c r="R38" s="46">
        <v>1621563.9548957865</v>
      </c>
      <c r="S38" s="47">
        <v>0.42664788363255146</v>
      </c>
      <c r="T38" s="47">
        <v>0.42928356385531657</v>
      </c>
      <c r="U38" s="47">
        <v>0.44823451032644901</v>
      </c>
      <c r="V38" s="47">
        <v>0.45144724556489263</v>
      </c>
      <c r="W38" s="47">
        <v>0.57744592180988297</v>
      </c>
      <c r="X38" s="47">
        <v>0.68015466724757656</v>
      </c>
      <c r="Y38" s="47">
        <v>0.57193345192499045</v>
      </c>
      <c r="Z38" s="46">
        <v>1964.5287433210174</v>
      </c>
      <c r="AA38" s="48">
        <v>38780.127</v>
      </c>
      <c r="AB38" s="46">
        <v>15904.706525968599</v>
      </c>
      <c r="AC38" s="60">
        <v>29850.484</v>
      </c>
      <c r="AD38" s="46">
        <v>56702.792200000004</v>
      </c>
      <c r="AE38" s="46">
        <v>13166.13852596859</v>
      </c>
      <c r="AF38" s="50">
        <v>12676.493343329601</v>
      </c>
      <c r="AG38" s="51">
        <f t="shared" si="0"/>
        <v>0.96281026652778834</v>
      </c>
      <c r="AH38" s="50">
        <v>10082.973707405316</v>
      </c>
      <c r="AI38" s="50">
        <v>9680.8221491365839</v>
      </c>
      <c r="AJ38" s="50">
        <v>2224.9762433548126</v>
      </c>
      <c r="AK38" s="50">
        <v>2276.4059927140261</v>
      </c>
      <c r="AL38" s="52">
        <v>17.218601270816102</v>
      </c>
      <c r="AM38" s="46">
        <v>5876386.4112842055</v>
      </c>
      <c r="AN38" s="61">
        <v>29836</v>
      </c>
      <c r="AO38" s="61">
        <v>12598</v>
      </c>
      <c r="AP38" s="46">
        <v>118627</v>
      </c>
      <c r="AQ38" s="47">
        <v>0.42530459499221551</v>
      </c>
      <c r="AR38" s="46">
        <v>6384.4436178119558</v>
      </c>
      <c r="AS38" s="54">
        <v>0.43123</v>
      </c>
      <c r="AT38" s="55">
        <v>125336.65375620886</v>
      </c>
      <c r="AU38" s="55">
        <v>581947.25742304395</v>
      </c>
      <c r="AV38" s="56">
        <v>10.902666666666667</v>
      </c>
      <c r="AW38" s="56">
        <v>8.2799999999999994</v>
      </c>
      <c r="AX38" s="57">
        <v>0.89678055779750698</v>
      </c>
      <c r="AY38" s="57">
        <v>1.1151</v>
      </c>
      <c r="AZ38" s="58">
        <v>105643.45256412224</v>
      </c>
      <c r="BA38" s="59">
        <v>-23219.077140468242</v>
      </c>
      <c r="BB38" s="55">
        <v>23594.757786517403</v>
      </c>
      <c r="BC38" s="55">
        <v>1145.1594772138405</v>
      </c>
      <c r="BD38" s="55">
        <v>142.07699574645818</v>
      </c>
      <c r="BE38" s="55">
        <v>7002.9088364581312</v>
      </c>
      <c r="BF38" s="55">
        <v>838.92314770156941</v>
      </c>
      <c r="BG38" s="55">
        <v>5936.1216636089512</v>
      </c>
      <c r="BH38" s="55">
        <v>7745.2883112638356</v>
      </c>
      <c r="BI38" s="55">
        <v>559.19587334052039</v>
      </c>
      <c r="BJ38" s="55">
        <v>225.08348118409802</v>
      </c>
      <c r="BK38" s="55">
        <v>25855.31130821331</v>
      </c>
      <c r="BL38" s="55">
        <v>2553.7433622155345</v>
      </c>
      <c r="BM38" s="55">
        <v>2923.690285843235</v>
      </c>
      <c r="BN38" s="55">
        <v>6621.0184648080249</v>
      </c>
      <c r="BO38" s="55">
        <v>6.7254806576950656</v>
      </c>
      <c r="BP38" s="55">
        <v>721.94663850790778</v>
      </c>
      <c r="BQ38" s="55">
        <v>1960.0503068106968</v>
      </c>
      <c r="BR38" s="55">
        <v>7854.055637591362</v>
      </c>
      <c r="BS38" s="55">
        <v>1233.8917614878962</v>
      </c>
      <c r="BT38" s="55">
        <v>720.82987045670347</v>
      </c>
      <c r="BU38" s="55">
        <v>1218.6813200721456</v>
      </c>
      <c r="BV38" s="55">
        <v>40.811882439867155</v>
      </c>
      <c r="BW38" s="55">
        <v>-2260.553521695902</v>
      </c>
      <c r="BX38" s="55">
        <v>1495.511</v>
      </c>
      <c r="BY38" s="46">
        <v>190874.10372304078</v>
      </c>
    </row>
    <row r="39" spans="1:77" ht="15.75" x14ac:dyDescent="0.25">
      <c r="A39" s="44">
        <f t="shared" si="1"/>
        <v>1988</v>
      </c>
      <c r="B39" s="45">
        <f t="shared" si="2"/>
        <v>4</v>
      </c>
      <c r="C39" s="46">
        <v>153535</v>
      </c>
      <c r="D39" s="84">
        <v>21863</v>
      </c>
      <c r="E39" s="46">
        <v>131672</v>
      </c>
      <c r="F39" s="46">
        <v>93748</v>
      </c>
      <c r="G39" s="46">
        <v>23208</v>
      </c>
      <c r="H39" s="46">
        <v>36105</v>
      </c>
      <c r="I39" s="46">
        <v>35566</v>
      </c>
      <c r="J39" s="46">
        <v>539</v>
      </c>
      <c r="K39" s="46">
        <v>19816</v>
      </c>
      <c r="L39" s="46">
        <v>19342</v>
      </c>
      <c r="M39" s="46">
        <v>15669.929162995595</v>
      </c>
      <c r="N39" s="46">
        <v>4185.3613111143168</v>
      </c>
      <c r="O39" s="46">
        <v>2217.9734584420426</v>
      </c>
      <c r="P39" s="46">
        <v>9266.5943934392362</v>
      </c>
      <c r="Q39" s="46">
        <v>66127</v>
      </c>
      <c r="R39" s="46">
        <v>1637768.7418996252</v>
      </c>
      <c r="S39" s="47">
        <v>0.43069658384081805</v>
      </c>
      <c r="T39" s="47">
        <v>0.43203054998506635</v>
      </c>
      <c r="U39" s="47">
        <v>0.4538952085487763</v>
      </c>
      <c r="V39" s="47">
        <v>0.45492886464601023</v>
      </c>
      <c r="W39" s="47">
        <v>0.58301372628179249</v>
      </c>
      <c r="X39" s="47">
        <v>0.67175059456105879</v>
      </c>
      <c r="Y39" s="47">
        <v>0.58752675177326041</v>
      </c>
      <c r="Z39" s="46">
        <v>1982.6518531324216</v>
      </c>
      <c r="AA39" s="48">
        <v>38768.843999999997</v>
      </c>
      <c r="AB39" s="46">
        <v>15852.386901206171</v>
      </c>
      <c r="AC39" s="60">
        <v>29908.091</v>
      </c>
      <c r="AD39" s="46">
        <v>57053.164400000001</v>
      </c>
      <c r="AE39" s="46">
        <v>13263.058901206163</v>
      </c>
      <c r="AF39" s="50">
        <v>12771.0937885364</v>
      </c>
      <c r="AG39" s="51">
        <f t="shared" si="0"/>
        <v>0.9629071154449127</v>
      </c>
      <c r="AH39" s="50">
        <v>10235.273634664458</v>
      </c>
      <c r="AI39" s="50">
        <v>9829.7802662480426</v>
      </c>
      <c r="AJ39" s="50">
        <v>2287.8534853000401</v>
      </c>
      <c r="AK39" s="50">
        <v>2340.9723497267764</v>
      </c>
      <c r="AL39" s="52">
        <v>16.333994471223662</v>
      </c>
      <c r="AM39" s="46">
        <v>5831814.7816467164</v>
      </c>
      <c r="AN39" s="61">
        <v>30131</v>
      </c>
      <c r="AO39" s="61">
        <v>11899</v>
      </c>
      <c r="AP39" s="46">
        <v>119773</v>
      </c>
      <c r="AQ39" s="47">
        <v>0.42915642915642915</v>
      </c>
      <c r="AR39" s="46">
        <v>6463.5988359844096</v>
      </c>
      <c r="AS39" s="54">
        <v>0.43123</v>
      </c>
      <c r="AT39" s="55">
        <v>129817.54450681468</v>
      </c>
      <c r="AU39" s="55">
        <v>602333.64790104027</v>
      </c>
      <c r="AV39" s="56">
        <v>12.948999999999998</v>
      </c>
      <c r="AW39" s="56">
        <v>8.8966666666666665</v>
      </c>
      <c r="AX39" s="57">
        <v>0.86219284379939631</v>
      </c>
      <c r="AY39" s="57">
        <v>1.1598333333333335</v>
      </c>
      <c r="AZ39" s="58">
        <v>109638.04337020943</v>
      </c>
      <c r="BA39" s="59">
        <v>-27760.778126910394</v>
      </c>
      <c r="BB39" s="55">
        <v>24742.588629120826</v>
      </c>
      <c r="BC39" s="55">
        <v>1191.7772233420571</v>
      </c>
      <c r="BD39" s="55">
        <v>148.57974450294671</v>
      </c>
      <c r="BE39" s="55">
        <v>7242.7334198963035</v>
      </c>
      <c r="BF39" s="55">
        <v>900.0340859315487</v>
      </c>
      <c r="BG39" s="55">
        <v>6407.6294286796947</v>
      </c>
      <c r="BH39" s="55">
        <v>8035.6826780312122</v>
      </c>
      <c r="BI39" s="55">
        <v>568.4572567906107</v>
      </c>
      <c r="BJ39" s="55">
        <v>247.69479194645169</v>
      </c>
      <c r="BK39" s="55">
        <v>26904.916656879275</v>
      </c>
      <c r="BL39" s="55">
        <v>2676.957168800006</v>
      </c>
      <c r="BM39" s="55">
        <v>3109.3481671137292</v>
      </c>
      <c r="BN39" s="55">
        <v>6840.396924052653</v>
      </c>
      <c r="BO39" s="55">
        <v>7.0499344886361426</v>
      </c>
      <c r="BP39" s="55">
        <v>734.81315217401175</v>
      </c>
      <c r="BQ39" s="55">
        <v>2110.4353686871477</v>
      </c>
      <c r="BR39" s="55">
        <v>8038.1518831191433</v>
      </c>
      <c r="BS39" s="55">
        <v>1270.3913097018844</v>
      </c>
      <c r="BT39" s="55">
        <v>774.00448974765754</v>
      </c>
      <c r="BU39" s="55">
        <v>1313.0159806033182</v>
      </c>
      <c r="BV39" s="55">
        <v>30.42205819131879</v>
      </c>
      <c r="BW39" s="55">
        <v>-2162.3280277584481</v>
      </c>
      <c r="BX39" s="55">
        <v>1534.454</v>
      </c>
      <c r="BY39" s="46">
        <v>195689.28858039164</v>
      </c>
    </row>
    <row r="40" spans="1:77" ht="15.75" x14ac:dyDescent="0.25">
      <c r="A40" s="44">
        <f t="shared" si="1"/>
        <v>1989</v>
      </c>
      <c r="B40" s="45">
        <f t="shared" si="2"/>
        <v>1</v>
      </c>
      <c r="C40" s="46">
        <v>156215</v>
      </c>
      <c r="D40" s="84">
        <v>22313</v>
      </c>
      <c r="E40" s="46">
        <v>133902</v>
      </c>
      <c r="F40" s="46">
        <v>94410</v>
      </c>
      <c r="G40" s="46">
        <v>23849</v>
      </c>
      <c r="H40" s="46">
        <v>38385</v>
      </c>
      <c r="I40" s="46">
        <v>36692</v>
      </c>
      <c r="J40" s="46">
        <v>1693</v>
      </c>
      <c r="K40" s="46">
        <v>20019</v>
      </c>
      <c r="L40" s="46">
        <v>20448</v>
      </c>
      <c r="M40" s="46">
        <v>16375.121107614854</v>
      </c>
      <c r="N40" s="46">
        <v>3786.1506547437007</v>
      </c>
      <c r="O40" s="46">
        <v>2140.954549214795</v>
      </c>
      <c r="P40" s="46">
        <v>10448.01590365636</v>
      </c>
      <c r="Q40" s="46">
        <v>68829</v>
      </c>
      <c r="R40" s="46">
        <v>1656054.6599584802</v>
      </c>
      <c r="S40" s="47">
        <v>0.44060429536216111</v>
      </c>
      <c r="T40" s="47">
        <v>0.44463510221374852</v>
      </c>
      <c r="U40" s="47">
        <v>0.46869889722839531</v>
      </c>
      <c r="V40" s="47">
        <v>0.47440859042843125</v>
      </c>
      <c r="W40" s="47">
        <v>0.61086967380988066</v>
      </c>
      <c r="X40" s="47">
        <v>0.66265649452269171</v>
      </c>
      <c r="Y40" s="47">
        <v>0.56608087004862639</v>
      </c>
      <c r="Z40" s="46">
        <v>2000.7666642738004</v>
      </c>
      <c r="AA40" s="48">
        <v>38756.648000000001</v>
      </c>
      <c r="AB40" s="46">
        <v>15939.34214207852</v>
      </c>
      <c r="AC40" s="60">
        <v>29965.100999999999</v>
      </c>
      <c r="AD40" s="46">
        <v>56696.512000000002</v>
      </c>
      <c r="AE40" s="46">
        <v>13394.708142078514</v>
      </c>
      <c r="AF40" s="50">
        <v>12896.021498130513</v>
      </c>
      <c r="AG40" s="51">
        <f t="shared" si="0"/>
        <v>0.96276987608401754</v>
      </c>
      <c r="AH40" s="50">
        <v>10421.636607024391</v>
      </c>
      <c r="AI40" s="50">
        <v>10007.259437676614</v>
      </c>
      <c r="AJ40" s="50">
        <v>2338.6788093032619</v>
      </c>
      <c r="AK40" s="50">
        <v>2392.6362477231332</v>
      </c>
      <c r="AL40" s="52">
        <v>15.964485719158889</v>
      </c>
      <c r="AM40" s="46">
        <v>5942741.2222318472</v>
      </c>
      <c r="AN40" s="53">
        <v>31516</v>
      </c>
      <c r="AO40" s="61">
        <v>12758</v>
      </c>
      <c r="AP40" s="46">
        <v>121144</v>
      </c>
      <c r="AQ40" s="47">
        <v>0.43870985730915885</v>
      </c>
      <c r="AR40" s="46">
        <v>6564.585418202887</v>
      </c>
      <c r="AS40" s="54">
        <v>0.43737999999999999</v>
      </c>
      <c r="AT40" s="55">
        <v>134651.22522449272</v>
      </c>
      <c r="AU40" s="55">
        <v>626646.99670489249</v>
      </c>
      <c r="AV40" s="56">
        <v>14.608333333333334</v>
      </c>
      <c r="AW40" s="56">
        <v>9.6999999999999993</v>
      </c>
      <c r="AX40" s="57">
        <v>0.88274238634691771</v>
      </c>
      <c r="AY40" s="57">
        <v>1.1328333333333334</v>
      </c>
      <c r="AZ40" s="58">
        <v>113287.86452039712</v>
      </c>
      <c r="BA40" s="59">
        <v>-29558.459456523909</v>
      </c>
      <c r="BB40" s="55">
        <v>26189.659066077671</v>
      </c>
      <c r="BC40" s="55">
        <v>1233.3723045773681</v>
      </c>
      <c r="BD40" s="55">
        <v>156.53351543998124</v>
      </c>
      <c r="BE40" s="55">
        <v>7524.5229804682012</v>
      </c>
      <c r="BF40" s="55">
        <v>977.6735106438889</v>
      </c>
      <c r="BG40" s="55">
        <v>7051.4112628356215</v>
      </c>
      <c r="BH40" s="55">
        <v>8399.544215457754</v>
      </c>
      <c r="BI40" s="55">
        <v>576.05625319599324</v>
      </c>
      <c r="BJ40" s="55">
        <v>270.54502345886209</v>
      </c>
      <c r="BK40" s="55">
        <v>28126.287976742999</v>
      </c>
      <c r="BL40" s="55">
        <v>2853.2523562515739</v>
      </c>
      <c r="BM40" s="55">
        <v>3302.1632245186775</v>
      </c>
      <c r="BN40" s="55">
        <v>7074.4055209747075</v>
      </c>
      <c r="BO40" s="55">
        <v>7.5141645935137698</v>
      </c>
      <c r="BP40" s="55">
        <v>732.87896468013787</v>
      </c>
      <c r="BQ40" s="55">
        <v>2373.3227470059369</v>
      </c>
      <c r="BR40" s="55">
        <v>8203.2571572704728</v>
      </c>
      <c r="BS40" s="55">
        <v>1307.611664129422</v>
      </c>
      <c r="BT40" s="55">
        <v>847.48298394319613</v>
      </c>
      <c r="BU40" s="55">
        <v>1409.6444856615865</v>
      </c>
      <c r="BV40" s="55">
        <v>14.719230478517606</v>
      </c>
      <c r="BW40" s="55">
        <v>-1936.6289106653292</v>
      </c>
      <c r="BX40" s="55">
        <v>1563.528</v>
      </c>
      <c r="BY40" s="46">
        <v>200579.31276562155</v>
      </c>
    </row>
    <row r="41" spans="1:77" ht="15.75" x14ac:dyDescent="0.25">
      <c r="A41" s="44">
        <f t="shared" si="1"/>
        <v>1989</v>
      </c>
      <c r="B41" s="45">
        <f t="shared" si="2"/>
        <v>2</v>
      </c>
      <c r="C41" s="46">
        <v>157933</v>
      </c>
      <c r="D41" s="84">
        <v>22704</v>
      </c>
      <c r="E41" s="46">
        <v>135229</v>
      </c>
      <c r="F41" s="46">
        <v>95969</v>
      </c>
      <c r="G41" s="46">
        <v>24350</v>
      </c>
      <c r="H41" s="46">
        <v>38264</v>
      </c>
      <c r="I41" s="46">
        <v>37704</v>
      </c>
      <c r="J41" s="46">
        <v>560</v>
      </c>
      <c r="K41" s="46">
        <v>20324</v>
      </c>
      <c r="L41" s="46">
        <v>20974</v>
      </c>
      <c r="M41" s="46">
        <v>16829.82887350535</v>
      </c>
      <c r="N41" s="46">
        <v>4076.3151402409753</v>
      </c>
      <c r="O41" s="46">
        <v>2426.4603217532203</v>
      </c>
      <c r="P41" s="46">
        <v>10327.053411511155</v>
      </c>
      <c r="Q41" s="46">
        <v>70721</v>
      </c>
      <c r="R41" s="46">
        <v>1673995.1689441667</v>
      </c>
      <c r="S41" s="47">
        <v>0.44779115194417884</v>
      </c>
      <c r="T41" s="47">
        <v>0.45079140139003221</v>
      </c>
      <c r="U41" s="47">
        <v>0.47207392197125259</v>
      </c>
      <c r="V41" s="47">
        <v>0.47483025673668577</v>
      </c>
      <c r="W41" s="47">
        <v>0.61247785868923443</v>
      </c>
      <c r="X41" s="47">
        <v>0.68360827691427484</v>
      </c>
      <c r="Y41" s="47">
        <v>0.55901160226607638</v>
      </c>
      <c r="Z41" s="46">
        <v>2017.7172905630302</v>
      </c>
      <c r="AA41" s="48">
        <v>38790.819000000003</v>
      </c>
      <c r="AB41" s="46">
        <v>15979.89291621863</v>
      </c>
      <c r="AC41" s="60">
        <v>30061.705999999998</v>
      </c>
      <c r="AD41" s="46">
        <v>57558.065399999999</v>
      </c>
      <c r="AE41" s="46">
        <v>13523.948916218624</v>
      </c>
      <c r="AF41" s="50">
        <v>13017.890961877962</v>
      </c>
      <c r="AG41" s="51">
        <f t="shared" si="0"/>
        <v>0.96258060737468687</v>
      </c>
      <c r="AH41" s="50">
        <v>10542.631475968728</v>
      </c>
      <c r="AI41" s="50">
        <v>10122.040269701731</v>
      </c>
      <c r="AJ41" s="50">
        <v>2391.0763595449057</v>
      </c>
      <c r="AK41" s="50">
        <v>2445.76174863388</v>
      </c>
      <c r="AL41" s="52">
        <v>15.368964065506123</v>
      </c>
      <c r="AM41" s="46">
        <v>5967705.5242971061</v>
      </c>
      <c r="AN41" s="53">
        <v>32391</v>
      </c>
      <c r="AO41" s="61">
        <v>12436</v>
      </c>
      <c r="AP41" s="46">
        <v>122793</v>
      </c>
      <c r="AQ41" s="47">
        <v>0.44605043402956762</v>
      </c>
      <c r="AR41" s="46">
        <v>6641.7934047894942</v>
      </c>
      <c r="AS41" s="54">
        <v>0.43737999999999999</v>
      </c>
      <c r="AT41" s="55">
        <v>139425.34399967807</v>
      </c>
      <c r="AU41" s="55">
        <v>647429.57882407308</v>
      </c>
      <c r="AV41" s="56">
        <v>14.813666666666668</v>
      </c>
      <c r="AW41" s="56">
        <v>9.64</v>
      </c>
      <c r="AX41" s="57">
        <v>0.92216894135005512</v>
      </c>
      <c r="AY41" s="57">
        <v>1.0844000000000003</v>
      </c>
      <c r="AZ41" s="58">
        <v>117133.73733966362</v>
      </c>
      <c r="BA41" s="59">
        <v>-29746.979108145901</v>
      </c>
      <c r="BB41" s="55">
        <v>27366.577169214357</v>
      </c>
      <c r="BC41" s="55">
        <v>1249.8745503825464</v>
      </c>
      <c r="BD41" s="55">
        <v>163.11900294699163</v>
      </c>
      <c r="BE41" s="55">
        <v>7752.5160704324071</v>
      </c>
      <c r="BF41" s="55">
        <v>1039.172181848829</v>
      </c>
      <c r="BG41" s="55">
        <v>7553.2056636688494</v>
      </c>
      <c r="BH41" s="55">
        <v>8741.1818401060755</v>
      </c>
      <c r="BI41" s="55">
        <v>582.07849516057342</v>
      </c>
      <c r="BJ41" s="55">
        <v>285.42936466808311</v>
      </c>
      <c r="BK41" s="55">
        <v>29279.135987060086</v>
      </c>
      <c r="BL41" s="55">
        <v>2984.0390940674188</v>
      </c>
      <c r="BM41" s="55">
        <v>3520.211748139935</v>
      </c>
      <c r="BN41" s="55">
        <v>7320.7260504522283</v>
      </c>
      <c r="BO41" s="55">
        <v>7.8586182215824341</v>
      </c>
      <c r="BP41" s="55">
        <v>737.19522659937331</v>
      </c>
      <c r="BQ41" s="55">
        <v>2582.8871274154458</v>
      </c>
      <c r="BR41" s="55">
        <v>8419.9241428300047</v>
      </c>
      <c r="BS41" s="55">
        <v>1346.8470318115724</v>
      </c>
      <c r="BT41" s="55">
        <v>896.96477687207209</v>
      </c>
      <c r="BU41" s="55">
        <v>1454.0817584520705</v>
      </c>
      <c r="BV41" s="55">
        <v>8.2990484737913004</v>
      </c>
      <c r="BW41" s="55">
        <v>-1912.5588178457319</v>
      </c>
      <c r="BX41" s="55">
        <v>1613.384</v>
      </c>
      <c r="BY41" s="46">
        <v>205870.62856543332</v>
      </c>
    </row>
    <row r="42" spans="1:77" ht="15.75" x14ac:dyDescent="0.25">
      <c r="A42" s="44">
        <f t="shared" si="1"/>
        <v>1989</v>
      </c>
      <c r="B42" s="45">
        <f t="shared" si="2"/>
        <v>3</v>
      </c>
      <c r="C42" s="46">
        <v>159828</v>
      </c>
      <c r="D42" s="84">
        <v>23040</v>
      </c>
      <c r="E42" s="46">
        <v>136788</v>
      </c>
      <c r="F42" s="46">
        <v>96923</v>
      </c>
      <c r="G42" s="46">
        <v>24780</v>
      </c>
      <c r="H42" s="46">
        <v>39808</v>
      </c>
      <c r="I42" s="46">
        <v>38305</v>
      </c>
      <c r="J42" s="46">
        <v>1503</v>
      </c>
      <c r="K42" s="46">
        <v>19924</v>
      </c>
      <c r="L42" s="46">
        <v>21607</v>
      </c>
      <c r="M42" s="46">
        <v>17293.563096286973</v>
      </c>
      <c r="N42" s="46">
        <v>4317.8022357407899</v>
      </c>
      <c r="O42" s="46">
        <v>2292.2002421223278</v>
      </c>
      <c r="P42" s="46">
        <v>10683.560618423857</v>
      </c>
      <c r="Q42" s="46">
        <v>72877</v>
      </c>
      <c r="R42" s="46">
        <v>1693259.5077978047</v>
      </c>
      <c r="S42" s="47">
        <v>0.45597141927572138</v>
      </c>
      <c r="T42" s="47">
        <v>0.45664083860384014</v>
      </c>
      <c r="U42" s="47">
        <v>0.47586763518966907</v>
      </c>
      <c r="V42" s="47">
        <v>0.47069573162772482</v>
      </c>
      <c r="W42" s="47">
        <v>0.60324232081911267</v>
      </c>
      <c r="X42" s="47">
        <v>0.69185911972971725</v>
      </c>
      <c r="Y42" s="47">
        <v>0.56280739498287335</v>
      </c>
      <c r="Z42" s="46">
        <v>2033.98505486159</v>
      </c>
      <c r="AA42" s="48">
        <v>38825.521000000001</v>
      </c>
      <c r="AB42" s="46">
        <v>16075.061962039917</v>
      </c>
      <c r="AC42" s="60">
        <v>30159.010999999999</v>
      </c>
      <c r="AD42" s="46">
        <v>61845.286200000002</v>
      </c>
      <c r="AE42" s="46">
        <v>13692.11296203991</v>
      </c>
      <c r="AF42" s="50">
        <v>13180.489400686118</v>
      </c>
      <c r="AG42" s="51">
        <f t="shared" si="0"/>
        <v>0.96263370286439942</v>
      </c>
      <c r="AH42" s="50">
        <v>10719.292280683851</v>
      </c>
      <c r="AI42" s="50">
        <v>10292.711888854006</v>
      </c>
      <c r="AJ42" s="50">
        <v>2445.2205250704797</v>
      </c>
      <c r="AK42" s="50">
        <v>2501.2823861566485</v>
      </c>
      <c r="AL42" s="52">
        <v>14.823886872891437</v>
      </c>
      <c r="AM42" s="46">
        <v>6074273.0695932014</v>
      </c>
      <c r="AN42" s="53">
        <v>33501</v>
      </c>
      <c r="AO42" s="61">
        <v>13637</v>
      </c>
      <c r="AP42" s="46">
        <v>123151</v>
      </c>
      <c r="AQ42" s="47">
        <v>0.45453550492164363</v>
      </c>
      <c r="AR42" s="46">
        <v>6714.2273692896524</v>
      </c>
      <c r="AS42" s="54">
        <v>0.45454</v>
      </c>
      <c r="AT42" s="55">
        <v>144909.62439689189</v>
      </c>
      <c r="AU42" s="55">
        <v>674189.99364700459</v>
      </c>
      <c r="AV42" s="56">
        <v>15.300333333333333</v>
      </c>
      <c r="AW42" s="56">
        <v>8.8000000000000007</v>
      </c>
      <c r="AX42" s="57">
        <v>0.92700457013253068</v>
      </c>
      <c r="AY42" s="57">
        <v>1.0787433333333334</v>
      </c>
      <c r="AZ42" s="58">
        <v>120734.14535639461</v>
      </c>
      <c r="BA42" s="59">
        <v>-33078.213147293543</v>
      </c>
      <c r="BB42" s="55">
        <v>28273.342938530881</v>
      </c>
      <c r="BC42" s="55">
        <v>1241.2839607575922</v>
      </c>
      <c r="BD42" s="55">
        <v>168.33620702397783</v>
      </c>
      <c r="BE42" s="55">
        <v>7926.7126897889211</v>
      </c>
      <c r="BF42" s="55">
        <v>1084.5300995463688</v>
      </c>
      <c r="BG42" s="55">
        <v>7913.0126311793756</v>
      </c>
      <c r="BH42" s="55">
        <v>9060.5955519761756</v>
      </c>
      <c r="BI42" s="55">
        <v>586.52398268435093</v>
      </c>
      <c r="BJ42" s="55">
        <v>292.3478155741148</v>
      </c>
      <c r="BK42" s="55">
        <v>30363.460687830539</v>
      </c>
      <c r="BL42" s="55">
        <v>3069.3173822475401</v>
      </c>
      <c r="BM42" s="55">
        <v>3763.4937379775015</v>
      </c>
      <c r="BN42" s="55">
        <v>7579.3585124852134</v>
      </c>
      <c r="BO42" s="55">
        <v>8.0832953728421355</v>
      </c>
      <c r="BP42" s="55">
        <v>747.76193793171842</v>
      </c>
      <c r="BQ42" s="55">
        <v>2739.1285099156739</v>
      </c>
      <c r="BR42" s="55">
        <v>8688.1528397977363</v>
      </c>
      <c r="BS42" s="55">
        <v>1388.097412748335</v>
      </c>
      <c r="BT42" s="55">
        <v>922.44986853428577</v>
      </c>
      <c r="BU42" s="55">
        <v>1446.3277989747701</v>
      </c>
      <c r="BV42" s="55">
        <v>11.161512177139873</v>
      </c>
      <c r="BW42" s="55">
        <v>-2090.1177492996567</v>
      </c>
      <c r="BX42" s="55">
        <v>1671.25</v>
      </c>
      <c r="BY42" s="46">
        <v>211687.93395975803</v>
      </c>
    </row>
    <row r="43" spans="1:77" ht="15.75" x14ac:dyDescent="0.25">
      <c r="A43" s="63">
        <f t="shared" si="1"/>
        <v>1989</v>
      </c>
      <c r="B43" s="64">
        <f t="shared" si="2"/>
        <v>4</v>
      </c>
      <c r="C43" s="46">
        <v>161266</v>
      </c>
      <c r="D43" s="84">
        <v>23372</v>
      </c>
      <c r="E43" s="46">
        <v>137894</v>
      </c>
      <c r="F43" s="46">
        <v>98018</v>
      </c>
      <c r="G43" s="46">
        <v>24922</v>
      </c>
      <c r="H43" s="46">
        <v>39889</v>
      </c>
      <c r="I43" s="46">
        <v>38837</v>
      </c>
      <c r="J43" s="46">
        <v>1052</v>
      </c>
      <c r="K43" s="46">
        <v>20372</v>
      </c>
      <c r="L43" s="46">
        <v>21935</v>
      </c>
      <c r="M43" s="46">
        <v>17600.462630585276</v>
      </c>
      <c r="N43" s="46">
        <v>4476.4590850396826</v>
      </c>
      <c r="O43" s="46">
        <v>2423.1361540207822</v>
      </c>
      <c r="P43" s="46">
        <v>10700.867391524813</v>
      </c>
      <c r="Q43" s="46">
        <v>73935</v>
      </c>
      <c r="R43" s="46">
        <v>1712368.4301689102</v>
      </c>
      <c r="S43" s="47">
        <v>0.45846613669341335</v>
      </c>
      <c r="T43" s="47">
        <v>0.46180293415495111</v>
      </c>
      <c r="U43" s="47">
        <v>0.48009790546505093</v>
      </c>
      <c r="V43" s="47">
        <v>0.47282230862322011</v>
      </c>
      <c r="W43" s="47">
        <v>0.59449244060475159</v>
      </c>
      <c r="X43" s="47">
        <v>0.69131524960109414</v>
      </c>
      <c r="Y43" s="47">
        <v>0.58890163845296695</v>
      </c>
      <c r="Z43" s="46">
        <v>2049.5699571694804</v>
      </c>
      <c r="AA43" s="48">
        <v>38860.237000000001</v>
      </c>
      <c r="AB43" s="46">
        <v>16213.949688354616</v>
      </c>
      <c r="AC43" s="60">
        <v>30256.617999999999</v>
      </c>
      <c r="AD43" s="46">
        <v>55811.255599999997</v>
      </c>
      <c r="AE43" s="46">
        <v>13818.22068835461</v>
      </c>
      <c r="AF43" s="50">
        <v>13300.947130786724</v>
      </c>
      <c r="AG43" s="51">
        <f t="shared" si="0"/>
        <v>0.96256583468783208</v>
      </c>
      <c r="AH43" s="50">
        <v>10824.069665056686</v>
      </c>
      <c r="AI43" s="50">
        <v>10392.919018210365</v>
      </c>
      <c r="AJ43" s="50">
        <v>2484.9557957108341</v>
      </c>
      <c r="AK43" s="50">
        <v>2541.7496721311477</v>
      </c>
      <c r="AL43" s="52">
        <v>14.775727358526899</v>
      </c>
      <c r="AM43" s="46">
        <v>6052529.9346708655</v>
      </c>
      <c r="AN43" s="53">
        <v>34744</v>
      </c>
      <c r="AO43" s="61">
        <v>13126</v>
      </c>
      <c r="AP43" s="46">
        <v>124768</v>
      </c>
      <c r="AQ43" s="47">
        <v>0.45724989874443095</v>
      </c>
      <c r="AR43" s="46">
        <v>6781.8873117033609</v>
      </c>
      <c r="AS43" s="54">
        <v>0.45941000000000004</v>
      </c>
      <c r="AT43" s="55">
        <v>148886.52948025166</v>
      </c>
      <c r="AU43" s="55">
        <v>691197.1024796057</v>
      </c>
      <c r="AV43" s="56">
        <v>15.423</v>
      </c>
      <c r="AW43" s="56">
        <v>8.4933333333333341</v>
      </c>
      <c r="AX43" s="57">
        <v>0.88523255059104022</v>
      </c>
      <c r="AY43" s="57">
        <v>1.1296466666666667</v>
      </c>
      <c r="AZ43" s="58">
        <v>121206.70608166215</v>
      </c>
      <c r="BA43" s="59">
        <v>-31205.674569366794</v>
      </c>
      <c r="BB43" s="55">
        <v>28909.956374027239</v>
      </c>
      <c r="BC43" s="55">
        <v>1207.6005357025049</v>
      </c>
      <c r="BD43" s="55">
        <v>172.18512767093981</v>
      </c>
      <c r="BE43" s="55">
        <v>8047.1128385377478</v>
      </c>
      <c r="BF43" s="55">
        <v>1113.747263736509</v>
      </c>
      <c r="BG43" s="55">
        <v>8130.832165367201</v>
      </c>
      <c r="BH43" s="55">
        <v>9357.7853510680543</v>
      </c>
      <c r="BI43" s="55">
        <v>589.39271576732585</v>
      </c>
      <c r="BJ43" s="55">
        <v>291.30037617695706</v>
      </c>
      <c r="BK43" s="55">
        <v>31379.262079054341</v>
      </c>
      <c r="BL43" s="55">
        <v>3109.0872207919379</v>
      </c>
      <c r="BM43" s="55">
        <v>4032.0091940313769</v>
      </c>
      <c r="BN43" s="55">
        <v>7850.3029070736648</v>
      </c>
      <c r="BO43" s="55">
        <v>8.1881960472928697</v>
      </c>
      <c r="BP43" s="55">
        <v>764.57909867717296</v>
      </c>
      <c r="BQ43" s="55">
        <v>2842.0468945066209</v>
      </c>
      <c r="BR43" s="55">
        <v>9007.9432481736676</v>
      </c>
      <c r="BS43" s="55">
        <v>1431.3628069397105</v>
      </c>
      <c r="BT43" s="55">
        <v>923.93825892983659</v>
      </c>
      <c r="BU43" s="55">
        <v>1386.3826072296856</v>
      </c>
      <c r="BV43" s="55">
        <v>23.306621588563324</v>
      </c>
      <c r="BW43" s="55">
        <v>-2469.3057050271032</v>
      </c>
      <c r="BX43" s="55">
        <v>1737.127</v>
      </c>
      <c r="BY43" s="46">
        <v>217975.62524793879</v>
      </c>
    </row>
    <row r="44" spans="1:77" ht="15.75" x14ac:dyDescent="0.25">
      <c r="A44" s="63">
        <f t="shared" si="1"/>
        <v>1990</v>
      </c>
      <c r="B44" s="64">
        <f t="shared" si="2"/>
        <v>1</v>
      </c>
      <c r="C44" s="46">
        <v>162574</v>
      </c>
      <c r="D44" s="84">
        <v>23622</v>
      </c>
      <c r="E44" s="46">
        <v>138952</v>
      </c>
      <c r="F44" s="46">
        <v>98827</v>
      </c>
      <c r="G44" s="46">
        <v>25070</v>
      </c>
      <c r="H44" s="46">
        <v>40984</v>
      </c>
      <c r="I44" s="46">
        <v>38916</v>
      </c>
      <c r="J44" s="46">
        <v>2068</v>
      </c>
      <c r="K44" s="46">
        <v>20275</v>
      </c>
      <c r="L44" s="46">
        <v>22582</v>
      </c>
      <c r="M44" s="46">
        <v>18079.993152926374</v>
      </c>
      <c r="N44" s="46">
        <v>4315.6646647365715</v>
      </c>
      <c r="O44" s="46">
        <v>2376.2191670743864</v>
      </c>
      <c r="P44" s="46">
        <v>11388.109321115418</v>
      </c>
      <c r="Q44" s="46">
        <v>76132</v>
      </c>
      <c r="R44" s="46">
        <v>1732337.8433649912</v>
      </c>
      <c r="S44" s="47">
        <v>0.46829136270252314</v>
      </c>
      <c r="T44" s="47">
        <v>0.46916328533700302</v>
      </c>
      <c r="U44" s="47">
        <v>0.48966892700438769</v>
      </c>
      <c r="V44" s="47">
        <v>0.48175557611265291</v>
      </c>
      <c r="W44" s="47">
        <v>0.59728729963008631</v>
      </c>
      <c r="X44" s="47">
        <v>0.69209990257727394</v>
      </c>
      <c r="Y44" s="47">
        <v>0.62924539017071734</v>
      </c>
      <c r="Z44" s="46">
        <v>2065.9740567613167</v>
      </c>
      <c r="AA44" s="48">
        <v>38826.296999999999</v>
      </c>
      <c r="AB44" s="46">
        <v>16351.31811217932</v>
      </c>
      <c r="AC44" s="60">
        <v>30300.936000000002</v>
      </c>
      <c r="AD44" s="46">
        <v>52784.118499999997</v>
      </c>
      <c r="AE44" s="46">
        <v>13998.131112179313</v>
      </c>
      <c r="AF44" s="50">
        <v>13474.652636703542</v>
      </c>
      <c r="AG44" s="51">
        <f t="shared" si="0"/>
        <v>0.96260368821518538</v>
      </c>
      <c r="AH44" s="50">
        <v>10993.707948428901</v>
      </c>
      <c r="AI44" s="50">
        <v>10555.335652119313</v>
      </c>
      <c r="AJ44" s="50">
        <v>2532.4304885219499</v>
      </c>
      <c r="AK44" s="50">
        <v>2590.4112021857923</v>
      </c>
      <c r="AL44" s="52">
        <v>14.39142082525581</v>
      </c>
      <c r="AM44" s="46">
        <v>6169089.567141897</v>
      </c>
      <c r="AN44" s="61">
        <v>36218</v>
      </c>
      <c r="AO44" s="61">
        <v>13478</v>
      </c>
      <c r="AP44" s="46">
        <v>125474</v>
      </c>
      <c r="AQ44" s="47">
        <v>0.46712856146375492</v>
      </c>
      <c r="AR44" s="46">
        <v>6729.286638107611</v>
      </c>
      <c r="AS44" s="54">
        <v>0.46914666666666671</v>
      </c>
      <c r="AT44" s="55">
        <v>153711.04682216156</v>
      </c>
      <c r="AU44" s="55">
        <v>712224.39120069426</v>
      </c>
      <c r="AV44" s="56">
        <v>15.511999999999999</v>
      </c>
      <c r="AW44" s="56">
        <v>8.2799999999999994</v>
      </c>
      <c r="AX44" s="57">
        <v>0.82941664362731549</v>
      </c>
      <c r="AY44" s="57">
        <v>1.2056666666666667</v>
      </c>
      <c r="AZ44" s="58">
        <v>123323.24566807061</v>
      </c>
      <c r="BA44" s="59">
        <v>-33840.10560383003</v>
      </c>
      <c r="BB44" s="55">
        <v>29276.417475703434</v>
      </c>
      <c r="BC44" s="55">
        <v>1148.824275217285</v>
      </c>
      <c r="BD44" s="55">
        <v>174.66576488787766</v>
      </c>
      <c r="BE44" s="55">
        <v>8113.7165166788809</v>
      </c>
      <c r="BF44" s="55">
        <v>1126.8236744192488</v>
      </c>
      <c r="BG44" s="55">
        <v>8206.6642662323247</v>
      </c>
      <c r="BH44" s="55">
        <v>9632.7512373817117</v>
      </c>
      <c r="BI44" s="55">
        <v>590.68469440949843</v>
      </c>
      <c r="BJ44" s="55">
        <v>282.28704647661004</v>
      </c>
      <c r="BK44" s="55">
        <v>32326.540160731507</v>
      </c>
      <c r="BL44" s="55">
        <v>3103.3486097006116</v>
      </c>
      <c r="BM44" s="55">
        <v>4325.7581163015602</v>
      </c>
      <c r="BN44" s="55">
        <v>8133.5592342175823</v>
      </c>
      <c r="BO44" s="55">
        <v>8.1733202449346436</v>
      </c>
      <c r="BP44" s="55">
        <v>787.64670883573694</v>
      </c>
      <c r="BQ44" s="55">
        <v>2891.6422811882867</v>
      </c>
      <c r="BR44" s="55">
        <v>9379.2953679577986</v>
      </c>
      <c r="BS44" s="55">
        <v>1476.6432143856985</v>
      </c>
      <c r="BT44" s="55">
        <v>901.42994805872513</v>
      </c>
      <c r="BU44" s="55">
        <v>1274.2461832168169</v>
      </c>
      <c r="BV44" s="55">
        <v>44.734376708061653</v>
      </c>
      <c r="BW44" s="55">
        <v>-3050.1226850280714</v>
      </c>
      <c r="BX44" s="55">
        <v>1801.67</v>
      </c>
      <c r="BY44" s="46">
        <v>224648.40662885449</v>
      </c>
    </row>
    <row r="45" spans="1:77" ht="15.75" x14ac:dyDescent="0.25">
      <c r="A45" s="63">
        <f t="shared" si="1"/>
        <v>1990</v>
      </c>
      <c r="B45" s="64">
        <f t="shared" si="2"/>
        <v>2</v>
      </c>
      <c r="C45" s="46">
        <v>164688</v>
      </c>
      <c r="D45" s="84">
        <v>24525</v>
      </c>
      <c r="E45" s="46">
        <v>140163</v>
      </c>
      <c r="F45" s="46">
        <v>99353</v>
      </c>
      <c r="G45" s="46">
        <v>25902</v>
      </c>
      <c r="H45" s="46">
        <v>41867</v>
      </c>
      <c r="I45" s="46">
        <v>40007</v>
      </c>
      <c r="J45" s="46">
        <v>1860</v>
      </c>
      <c r="K45" s="46">
        <v>21005</v>
      </c>
      <c r="L45" s="46">
        <v>23439</v>
      </c>
      <c r="M45" s="46">
        <v>18763.747262429206</v>
      </c>
      <c r="N45" s="46">
        <v>4569.7938620883515</v>
      </c>
      <c r="O45" s="46">
        <v>2614.0609698360763</v>
      </c>
      <c r="P45" s="46">
        <v>11579.892430504779</v>
      </c>
      <c r="Q45" s="46">
        <v>78738</v>
      </c>
      <c r="R45" s="46">
        <v>1752945.1872409196</v>
      </c>
      <c r="S45" s="47">
        <v>0.47810405129699796</v>
      </c>
      <c r="T45" s="47">
        <v>0.48178716294424928</v>
      </c>
      <c r="U45" s="47">
        <v>0.50822330321982856</v>
      </c>
      <c r="V45" s="47">
        <v>0.50306196415627269</v>
      </c>
      <c r="W45" s="47">
        <v>0.61518686027136393</v>
      </c>
      <c r="X45" s="47">
        <v>0.65071035453730963</v>
      </c>
      <c r="Y45" s="47">
        <v>0.59979297284022093</v>
      </c>
      <c r="Z45" s="46">
        <v>2079.5921742731634</v>
      </c>
      <c r="AA45" s="48">
        <v>38828.32</v>
      </c>
      <c r="AB45" s="46">
        <v>16415.991454774034</v>
      </c>
      <c r="AC45" s="60">
        <v>30376.616000000002</v>
      </c>
      <c r="AD45" s="46">
        <v>55716.672899999998</v>
      </c>
      <c r="AE45" s="46">
        <v>14089.28545477403</v>
      </c>
      <c r="AF45" s="50">
        <v>13560.396826581351</v>
      </c>
      <c r="AG45" s="51">
        <f t="shared" si="0"/>
        <v>0.96246164293495318</v>
      </c>
      <c r="AH45" s="50">
        <v>11114.492905050487</v>
      </c>
      <c r="AI45" s="50">
        <v>10671.608082888542</v>
      </c>
      <c r="AJ45" s="50">
        <v>2539.9573740434962</v>
      </c>
      <c r="AK45" s="50">
        <v>2597.7269398907101</v>
      </c>
      <c r="AL45" s="52">
        <v>14.173411373964603</v>
      </c>
      <c r="AM45" s="46">
        <v>6224955.3049735213</v>
      </c>
      <c r="AN45" s="61">
        <v>37688</v>
      </c>
      <c r="AO45" s="61">
        <v>13157</v>
      </c>
      <c r="AP45" s="46">
        <v>127006</v>
      </c>
      <c r="AQ45" s="47">
        <v>0.47719608528947871</v>
      </c>
      <c r="AR45" s="46">
        <v>6833.5880897620473</v>
      </c>
      <c r="AS45" s="54">
        <v>0.45402999999999999</v>
      </c>
      <c r="AT45" s="55">
        <v>164354.30777682137</v>
      </c>
      <c r="AU45" s="55">
        <v>741396.91395671817</v>
      </c>
      <c r="AV45" s="56">
        <v>15.011333333333333</v>
      </c>
      <c r="AW45" s="56">
        <v>8.336666666666666</v>
      </c>
      <c r="AX45" s="57">
        <v>0.81810744477774755</v>
      </c>
      <c r="AY45" s="57">
        <v>1.2223333333333333</v>
      </c>
      <c r="AZ45" s="58">
        <v>126842.8247035823</v>
      </c>
      <c r="BA45" s="59">
        <v>-36468.479586213245</v>
      </c>
      <c r="BB45" s="55">
        <v>29789.849184888284</v>
      </c>
      <c r="BC45" s="55">
        <v>1120.936701162698</v>
      </c>
      <c r="BD45" s="55">
        <v>178.09708107907014</v>
      </c>
      <c r="BE45" s="55">
        <v>8196.3125183235497</v>
      </c>
      <c r="BF45" s="55">
        <v>1192.4858058718055</v>
      </c>
      <c r="BG45" s="55">
        <v>8312.4162717323197</v>
      </c>
      <c r="BH45" s="55">
        <v>9902.1061364759571</v>
      </c>
      <c r="BI45" s="55">
        <v>604.69205039583142</v>
      </c>
      <c r="BJ45" s="55">
        <v>282.80261984705356</v>
      </c>
      <c r="BK45" s="55">
        <v>33306.289921872667</v>
      </c>
      <c r="BL45" s="55">
        <v>3133.0920786995953</v>
      </c>
      <c r="BM45" s="55">
        <v>4573.7376997345245</v>
      </c>
      <c r="BN45" s="55">
        <v>8412.3542764706708</v>
      </c>
      <c r="BO45" s="55">
        <v>8.2515832076543347</v>
      </c>
      <c r="BP45" s="55">
        <v>806.61957104229759</v>
      </c>
      <c r="BQ45" s="55">
        <v>2929.4078744274998</v>
      </c>
      <c r="BR45" s="55">
        <v>9750.1510905111645</v>
      </c>
      <c r="BS45" s="55">
        <v>1527.4338120811688</v>
      </c>
      <c r="BT45" s="55">
        <v>905.86298904355829</v>
      </c>
      <c r="BU45" s="55">
        <v>1201.1805162863152</v>
      </c>
      <c r="BV45" s="55">
        <v>58.165642035634676</v>
      </c>
      <c r="BW45" s="55">
        <v>-3516.440736984378</v>
      </c>
      <c r="BX45" s="55">
        <v>1887.3050000000001</v>
      </c>
      <c r="BY45" s="46">
        <v>231363.22673122515</v>
      </c>
    </row>
    <row r="46" spans="1:77" ht="15.75" x14ac:dyDescent="0.25">
      <c r="A46" s="63">
        <f t="shared" si="1"/>
        <v>1990</v>
      </c>
      <c r="B46" s="64">
        <f t="shared" si="2"/>
        <v>3</v>
      </c>
      <c r="C46" s="46">
        <v>165676</v>
      </c>
      <c r="D46" s="84">
        <v>24996</v>
      </c>
      <c r="E46" s="46">
        <v>140680</v>
      </c>
      <c r="F46" s="46">
        <v>101177</v>
      </c>
      <c r="G46" s="46">
        <v>26547</v>
      </c>
      <c r="H46" s="46">
        <v>39485</v>
      </c>
      <c r="I46" s="46">
        <v>41405</v>
      </c>
      <c r="J46" s="46">
        <v>-1920</v>
      </c>
      <c r="K46" s="46">
        <v>21762</v>
      </c>
      <c r="L46" s="46">
        <v>23295</v>
      </c>
      <c r="M46" s="46">
        <v>18749.079269981125</v>
      </c>
      <c r="N46" s="46">
        <v>4886.0735872164587</v>
      </c>
      <c r="O46" s="46">
        <v>2374.3552997664037</v>
      </c>
      <c r="P46" s="46">
        <v>11488.650382998263</v>
      </c>
      <c r="Q46" s="46">
        <v>79818</v>
      </c>
      <c r="R46" s="46">
        <v>1770917.6329618427</v>
      </c>
      <c r="S46" s="47">
        <v>0.48177165069171152</v>
      </c>
      <c r="T46" s="47">
        <v>0.48108759896023801</v>
      </c>
      <c r="U46" s="47">
        <v>0.50796700192112099</v>
      </c>
      <c r="V46" s="47">
        <v>0.49404661272793143</v>
      </c>
      <c r="W46" s="47">
        <v>0.59769322672548475</v>
      </c>
      <c r="X46" s="47">
        <v>0.65782356728911784</v>
      </c>
      <c r="Y46" s="47">
        <v>0.64338866453284638</v>
      </c>
      <c r="Z46" s="46">
        <v>2091.9275545039254</v>
      </c>
      <c r="AA46" s="48">
        <v>38829.110999999997</v>
      </c>
      <c r="AB46" s="46">
        <v>16445.450169699972</v>
      </c>
      <c r="AC46" s="60">
        <v>30451.519</v>
      </c>
      <c r="AD46" s="46">
        <v>49545.722000000002</v>
      </c>
      <c r="AE46" s="46">
        <v>14160.233169699968</v>
      </c>
      <c r="AF46" s="50">
        <v>13626.141966850402</v>
      </c>
      <c r="AG46" s="51">
        <f t="shared" si="0"/>
        <v>0.96228231580307499</v>
      </c>
      <c r="AH46" s="50">
        <v>11185.011393112311</v>
      </c>
      <c r="AI46" s="50">
        <v>10736.461511459971</v>
      </c>
      <c r="AJ46" s="50">
        <v>2552.9993131292799</v>
      </c>
      <c r="AK46" s="50">
        <v>2610.5791985428054</v>
      </c>
      <c r="AL46" s="52">
        <v>13.89574001574255</v>
      </c>
      <c r="AM46" s="46">
        <v>6267340.8125685249</v>
      </c>
      <c r="AN46" s="61">
        <v>38444</v>
      </c>
      <c r="AO46" s="61">
        <v>12052</v>
      </c>
      <c r="AP46" s="46">
        <v>128628</v>
      </c>
      <c r="AQ46" s="47">
        <v>0.48123991043066189</v>
      </c>
      <c r="AR46" s="46">
        <v>6979.3152410548128</v>
      </c>
      <c r="AS46" s="54">
        <v>0.46274333333333323</v>
      </c>
      <c r="AT46" s="55">
        <v>170938.1932662084</v>
      </c>
      <c r="AU46" s="55">
        <v>764486.72975103068</v>
      </c>
      <c r="AV46" s="56">
        <v>15.061666666666667</v>
      </c>
      <c r="AW46" s="56">
        <v>8.0466666666666669</v>
      </c>
      <c r="AX46" s="57">
        <v>0.77101002313030076</v>
      </c>
      <c r="AY46" s="57">
        <v>1.2969999999999999</v>
      </c>
      <c r="AZ46" s="58">
        <v>132845.01149296298</v>
      </c>
      <c r="BA46" s="59">
        <v>-39257.687632338268</v>
      </c>
      <c r="BB46" s="55">
        <v>30450.251501581777</v>
      </c>
      <c r="BC46" s="55">
        <v>1123.9378135387433</v>
      </c>
      <c r="BD46" s="55">
        <v>182.47907624451722</v>
      </c>
      <c r="BE46" s="55">
        <v>8294.9008434717543</v>
      </c>
      <c r="BF46" s="55">
        <v>1310.733658094179</v>
      </c>
      <c r="BG46" s="55">
        <v>8448.088181867186</v>
      </c>
      <c r="BH46" s="55">
        <v>10165.850048350792</v>
      </c>
      <c r="BI46" s="55">
        <v>631.41478372632457</v>
      </c>
      <c r="BJ46" s="55">
        <v>292.84709628828767</v>
      </c>
      <c r="BK46" s="55">
        <v>34318.511362477817</v>
      </c>
      <c r="BL46" s="55">
        <v>3198.3176277888874</v>
      </c>
      <c r="BM46" s="55">
        <v>4775.9479443302698</v>
      </c>
      <c r="BN46" s="55">
        <v>8686.6880338329302</v>
      </c>
      <c r="BO46" s="55">
        <v>8.4229849354519466</v>
      </c>
      <c r="BP46" s="55">
        <v>821.49768529685491</v>
      </c>
      <c r="BQ46" s="55">
        <v>2955.3436742242593</v>
      </c>
      <c r="BR46" s="55">
        <v>10120.51041583376</v>
      </c>
      <c r="BS46" s="55">
        <v>1583.7346000261209</v>
      </c>
      <c r="BT46" s="55">
        <v>937.23738188433617</v>
      </c>
      <c r="BU46" s="55">
        <v>1167.1856064381811</v>
      </c>
      <c r="BV46" s="55">
        <v>63.600417571282399</v>
      </c>
      <c r="BW46" s="55">
        <v>-3868.2598608960229</v>
      </c>
      <c r="BX46" s="55">
        <v>1984.6880000000001</v>
      </c>
      <c r="BY46" s="46">
        <v>238582.19891072463</v>
      </c>
    </row>
    <row r="47" spans="1:77" ht="15.75" x14ac:dyDescent="0.25">
      <c r="A47" s="63">
        <f t="shared" si="1"/>
        <v>1990</v>
      </c>
      <c r="B47" s="64">
        <f t="shared" si="2"/>
        <v>4</v>
      </c>
      <c r="C47" s="46">
        <v>166339</v>
      </c>
      <c r="D47" s="84">
        <v>24759</v>
      </c>
      <c r="E47" s="46">
        <v>141580</v>
      </c>
      <c r="F47" s="46">
        <v>99060</v>
      </c>
      <c r="G47" s="46">
        <v>26393</v>
      </c>
      <c r="H47" s="46">
        <v>43565</v>
      </c>
      <c r="I47" s="46">
        <v>40787</v>
      </c>
      <c r="J47" s="46">
        <v>2778</v>
      </c>
      <c r="K47" s="46">
        <v>21272</v>
      </c>
      <c r="L47" s="46">
        <v>23951</v>
      </c>
      <c r="M47" s="46">
        <v>18668.969465072376</v>
      </c>
      <c r="N47" s="46">
        <v>4743.3842814553318</v>
      </c>
      <c r="O47" s="46">
        <v>2346.5663044572966</v>
      </c>
      <c r="P47" s="46">
        <v>11579.01887915975</v>
      </c>
      <c r="Q47" s="46">
        <v>84279</v>
      </c>
      <c r="R47" s="46">
        <v>1792749.5166156155</v>
      </c>
      <c r="S47" s="47">
        <v>0.50667011344302904</v>
      </c>
      <c r="T47" s="47">
        <v>0.50446194225721785</v>
      </c>
      <c r="U47" s="47">
        <v>0.53601333686962449</v>
      </c>
      <c r="V47" s="47">
        <v>0.52379434623777188</v>
      </c>
      <c r="W47" s="47">
        <v>0.63261564497931555</v>
      </c>
      <c r="X47" s="47">
        <v>0.65174731743977288</v>
      </c>
      <c r="Y47" s="47">
        <v>0.67168531702170131</v>
      </c>
      <c r="Z47" s="46">
        <v>2102.9790119293139</v>
      </c>
      <c r="AA47" s="48">
        <v>38830.839999999997</v>
      </c>
      <c r="AB47" s="46">
        <v>16534.571410794179</v>
      </c>
      <c r="AC47" s="60">
        <v>30527.344000000001</v>
      </c>
      <c r="AD47" s="46">
        <v>47977.7258</v>
      </c>
      <c r="AE47" s="46">
        <v>14248.152410794177</v>
      </c>
      <c r="AF47" s="50">
        <v>13709.09331272405</v>
      </c>
      <c r="AG47" s="51">
        <f t="shared" si="0"/>
        <v>0.96216638603179561</v>
      </c>
      <c r="AH47" s="50">
        <v>11294.430953349984</v>
      </c>
      <c r="AI47" s="50">
        <v>10840.833272841444</v>
      </c>
      <c r="AJ47" s="50">
        <v>2578.3720109746287</v>
      </c>
      <c r="AK47" s="50">
        <v>2636.2064845173045</v>
      </c>
      <c r="AL47" s="52">
        <v>13.828111677012497</v>
      </c>
      <c r="AM47" s="46">
        <v>6272537.6015102938</v>
      </c>
      <c r="AN47" s="61">
        <v>40518</v>
      </c>
      <c r="AO47" s="61">
        <v>14573</v>
      </c>
      <c r="AP47" s="46">
        <v>127007</v>
      </c>
      <c r="AQ47" s="47">
        <v>0.50679335292489758</v>
      </c>
      <c r="AR47" s="46">
        <v>7166.457923674755</v>
      </c>
      <c r="AS47" s="54">
        <v>0.50168666666666661</v>
      </c>
      <c r="AT47" s="55">
        <v>177380.04643118975</v>
      </c>
      <c r="AU47" s="55">
        <v>782461.0122959346</v>
      </c>
      <c r="AV47" s="56">
        <v>15.021333333333333</v>
      </c>
      <c r="AW47" s="56">
        <v>8.0433333333333348</v>
      </c>
      <c r="AX47" s="57">
        <v>0.73170731707317083</v>
      </c>
      <c r="AY47" s="57">
        <v>1.3666666666666665</v>
      </c>
      <c r="AZ47" s="58">
        <v>137068.7173126624</v>
      </c>
      <c r="BA47" s="59">
        <v>-41448.665130474918</v>
      </c>
      <c r="BB47" s="55">
        <v>31257.624425783928</v>
      </c>
      <c r="BC47" s="55">
        <v>1157.8276123454211</v>
      </c>
      <c r="BD47" s="55">
        <v>187.81175038421895</v>
      </c>
      <c r="BE47" s="55">
        <v>8409.4814921234938</v>
      </c>
      <c r="BF47" s="55">
        <v>1481.5672310863692</v>
      </c>
      <c r="BG47" s="55">
        <v>8613.6799966369163</v>
      </c>
      <c r="BH47" s="55">
        <v>10423.982973006214</v>
      </c>
      <c r="BI47" s="55">
        <v>670.85289440097813</v>
      </c>
      <c r="BJ47" s="55">
        <v>312.42047580031237</v>
      </c>
      <c r="BK47" s="55">
        <v>35363.204482546935</v>
      </c>
      <c r="BL47" s="55">
        <v>3299.0252569684894</v>
      </c>
      <c r="BM47" s="55">
        <v>4932.3888500887952</v>
      </c>
      <c r="BN47" s="55">
        <v>8956.5605063043586</v>
      </c>
      <c r="BO47" s="55">
        <v>8.6875254283274721</v>
      </c>
      <c r="BP47" s="55">
        <v>832.28105159940867</v>
      </c>
      <c r="BQ47" s="55">
        <v>2969.4496805785648</v>
      </c>
      <c r="BR47" s="55">
        <v>10490.373343925588</v>
      </c>
      <c r="BS47" s="55">
        <v>1645.5455782205547</v>
      </c>
      <c r="BT47" s="55">
        <v>995.55312658105902</v>
      </c>
      <c r="BU47" s="55">
        <v>1172.2614536724141</v>
      </c>
      <c r="BV47" s="55">
        <v>61.03870331500481</v>
      </c>
      <c r="BW47" s="55">
        <v>-4105.5800567630067</v>
      </c>
      <c r="BX47" s="55">
        <v>2093.8180000000002</v>
      </c>
      <c r="BY47" s="46">
        <v>245474.44091607217</v>
      </c>
    </row>
    <row r="48" spans="1:77" ht="15.75" x14ac:dyDescent="0.25">
      <c r="A48" s="63">
        <f t="shared" si="1"/>
        <v>1991</v>
      </c>
      <c r="B48" s="64">
        <f t="shared" si="2"/>
        <v>1</v>
      </c>
      <c r="C48" s="46">
        <v>167122</v>
      </c>
      <c r="D48" s="84">
        <v>24827</v>
      </c>
      <c r="E48" s="46">
        <v>142295</v>
      </c>
      <c r="F48" s="46">
        <v>101342</v>
      </c>
      <c r="G48" s="46">
        <v>26595</v>
      </c>
      <c r="H48" s="46">
        <v>41505</v>
      </c>
      <c r="I48" s="46">
        <v>40836</v>
      </c>
      <c r="J48" s="46">
        <v>669</v>
      </c>
      <c r="K48" s="46">
        <v>22608</v>
      </c>
      <c r="L48" s="46">
        <v>24928</v>
      </c>
      <c r="M48" s="46">
        <v>19894.310988042798</v>
      </c>
      <c r="N48" s="46">
        <v>4691.1295492640811</v>
      </c>
      <c r="O48" s="46">
        <v>2296.1282746582378</v>
      </c>
      <c r="P48" s="46">
        <v>12907.053164120482</v>
      </c>
      <c r="Q48" s="46">
        <v>83923</v>
      </c>
      <c r="R48" s="46">
        <v>1812253.4742751617</v>
      </c>
      <c r="S48" s="47">
        <v>0.50216608226325676</v>
      </c>
      <c r="T48" s="47">
        <v>0.49739495964160962</v>
      </c>
      <c r="U48" s="47">
        <v>0.53250611017108485</v>
      </c>
      <c r="V48" s="47">
        <v>0.5150847291605446</v>
      </c>
      <c r="W48" s="47">
        <v>0.61349964614295827</v>
      </c>
      <c r="X48" s="47">
        <v>0.64598042362002572</v>
      </c>
      <c r="Y48" s="47">
        <v>0.6532390450375517</v>
      </c>
      <c r="Z48" s="46">
        <v>2111.5681354057069</v>
      </c>
      <c r="AA48" s="48">
        <v>38874.572999999997</v>
      </c>
      <c r="AB48" s="46">
        <v>16549.41809789899</v>
      </c>
      <c r="AC48" s="60">
        <v>30636.46</v>
      </c>
      <c r="AD48" s="46">
        <v>45327.269</v>
      </c>
      <c r="AE48" s="46">
        <v>14282.922097898989</v>
      </c>
      <c r="AF48" s="50">
        <v>13739.807451335619</v>
      </c>
      <c r="AG48" s="51">
        <f t="shared" si="0"/>
        <v>0.96197454254523573</v>
      </c>
      <c r="AH48" s="50">
        <v>11374.086151459924</v>
      </c>
      <c r="AI48" s="50">
        <v>10915.415217582417</v>
      </c>
      <c r="AJ48" s="50">
        <v>2596.6919435159089</v>
      </c>
      <c r="AK48" s="50">
        <v>2654.4079781420764</v>
      </c>
      <c r="AL48" s="52">
        <v>13.695321410048491</v>
      </c>
      <c r="AM48" s="46">
        <v>6267359.2955167461</v>
      </c>
      <c r="AN48" s="61">
        <v>41328</v>
      </c>
      <c r="AO48" s="61">
        <v>13662</v>
      </c>
      <c r="AP48" s="46">
        <v>128633</v>
      </c>
      <c r="AQ48" s="47">
        <v>0.50187671054346406</v>
      </c>
      <c r="AR48" s="46">
        <v>7617.7326568114522</v>
      </c>
      <c r="AS48" s="54">
        <v>0.5014333333333334</v>
      </c>
      <c r="AT48" s="55">
        <v>185146.00739466303</v>
      </c>
      <c r="AU48" s="55">
        <v>809064.11573192524</v>
      </c>
      <c r="AV48" s="56">
        <v>14.545999999999999</v>
      </c>
      <c r="AW48" s="56">
        <v>6.7366666666666672</v>
      </c>
      <c r="AX48" s="57">
        <v>0.74571215510812827</v>
      </c>
      <c r="AY48" s="57">
        <v>1.341</v>
      </c>
      <c r="AZ48" s="58">
        <v>144303.23077020372</v>
      </c>
      <c r="BA48" s="59">
        <v>-44669.599229112013</v>
      </c>
      <c r="BB48" s="55">
        <v>32211.967957494719</v>
      </c>
      <c r="BC48" s="55">
        <v>1222.6060975827313</v>
      </c>
      <c r="BD48" s="55">
        <v>194.09510349817526</v>
      </c>
      <c r="BE48" s="55">
        <v>8540.0544642787681</v>
      </c>
      <c r="BF48" s="55">
        <v>1704.9865248483763</v>
      </c>
      <c r="BG48" s="55">
        <v>8809.1917160415178</v>
      </c>
      <c r="BH48" s="55">
        <v>10676.504910442225</v>
      </c>
      <c r="BI48" s="55">
        <v>723.00638241979186</v>
      </c>
      <c r="BJ48" s="55">
        <v>341.52275838312767</v>
      </c>
      <c r="BK48" s="55">
        <v>36440.36928208005</v>
      </c>
      <c r="BL48" s="55">
        <v>3435.2149662384008</v>
      </c>
      <c r="BM48" s="55">
        <v>5043.0604170101014</v>
      </c>
      <c r="BN48" s="55">
        <v>9221.9716938849597</v>
      </c>
      <c r="BO48" s="55">
        <v>9.0452046862809201</v>
      </c>
      <c r="BP48" s="55">
        <v>838.96966994995933</v>
      </c>
      <c r="BQ48" s="55">
        <v>2971.7258934904175</v>
      </c>
      <c r="BR48" s="55">
        <v>10859.739874786648</v>
      </c>
      <c r="BS48" s="55">
        <v>1712.8667466644711</v>
      </c>
      <c r="BT48" s="55">
        <v>1080.8102231337268</v>
      </c>
      <c r="BU48" s="55">
        <v>1216.4080579890144</v>
      </c>
      <c r="BV48" s="55">
        <v>50.480499266801914</v>
      </c>
      <c r="BW48" s="55">
        <v>-4228.4013245853284</v>
      </c>
      <c r="BX48" s="55">
        <v>2255.3820000000001</v>
      </c>
      <c r="BY48" s="46">
        <v>252667.84489873372</v>
      </c>
    </row>
    <row r="49" spans="1:77" ht="15.75" x14ac:dyDescent="0.25">
      <c r="A49" s="63">
        <f t="shared" si="1"/>
        <v>1991</v>
      </c>
      <c r="B49" s="64">
        <f t="shared" si="2"/>
        <v>2</v>
      </c>
      <c r="C49" s="46">
        <v>168460</v>
      </c>
      <c r="D49" s="84">
        <v>25251</v>
      </c>
      <c r="E49" s="46">
        <v>143209</v>
      </c>
      <c r="F49" s="46">
        <v>101525</v>
      </c>
      <c r="G49" s="46">
        <v>26951</v>
      </c>
      <c r="H49" s="46">
        <v>42932</v>
      </c>
      <c r="I49" s="46">
        <v>41174</v>
      </c>
      <c r="J49" s="46">
        <v>1758</v>
      </c>
      <c r="K49" s="46">
        <v>22789</v>
      </c>
      <c r="L49" s="46">
        <v>25737</v>
      </c>
      <c r="M49" s="46">
        <v>20745.054550031469</v>
      </c>
      <c r="N49" s="46">
        <v>5167.0692349020565</v>
      </c>
      <c r="O49" s="46">
        <v>2667.1083652356538</v>
      </c>
      <c r="P49" s="46">
        <v>12910.87694989376</v>
      </c>
      <c r="Q49" s="46">
        <v>86399</v>
      </c>
      <c r="R49" s="46">
        <v>1832945.0747940158</v>
      </c>
      <c r="S49" s="47">
        <v>0.51287546004986351</v>
      </c>
      <c r="T49" s="47">
        <v>0.51402117704998773</v>
      </c>
      <c r="U49" s="47">
        <v>0.54736373418426032</v>
      </c>
      <c r="V49" s="47">
        <v>0.53055326176713458</v>
      </c>
      <c r="W49" s="47">
        <v>0.62806617227609807</v>
      </c>
      <c r="X49" s="47">
        <v>0.64475269067878926</v>
      </c>
      <c r="Y49" s="47">
        <v>0.57712233568428317</v>
      </c>
      <c r="Z49" s="46">
        <v>2120.5235858875112</v>
      </c>
      <c r="AA49" s="48">
        <v>38919.847999999998</v>
      </c>
      <c r="AB49" s="46">
        <v>16603.460468758545</v>
      </c>
      <c r="AC49" s="60">
        <v>30741.264999999999</v>
      </c>
      <c r="AD49" s="46">
        <v>47062.879200000003</v>
      </c>
      <c r="AE49" s="46">
        <v>14322.794468758546</v>
      </c>
      <c r="AF49" s="50">
        <v>13777.707855221059</v>
      </c>
      <c r="AG49" s="51">
        <f t="shared" si="0"/>
        <v>0.96194271901852313</v>
      </c>
      <c r="AH49" s="50">
        <v>11434.315922611457</v>
      </c>
      <c r="AI49" s="50">
        <v>10972.381039874412</v>
      </c>
      <c r="AJ49" s="50">
        <v>2638.2846391461953</v>
      </c>
      <c r="AK49" s="50">
        <v>2696.8359744990894</v>
      </c>
      <c r="AL49" s="52">
        <v>13.736088355143519</v>
      </c>
      <c r="AM49" s="46">
        <v>6238806.2210050374</v>
      </c>
      <c r="AN49" s="61">
        <v>42509</v>
      </c>
      <c r="AO49" s="61">
        <v>13396</v>
      </c>
      <c r="AP49" s="46">
        <v>129813</v>
      </c>
      <c r="AQ49" s="47">
        <v>0.51246582056441214</v>
      </c>
      <c r="AR49" s="46">
        <v>7798.6319963833002</v>
      </c>
      <c r="AS49" s="54">
        <v>0.47888333333333327</v>
      </c>
      <c r="AT49" s="55">
        <v>192229.29686341208</v>
      </c>
      <c r="AU49" s="55">
        <v>833220.15314883646</v>
      </c>
      <c r="AV49" s="56">
        <v>12.964333333333334</v>
      </c>
      <c r="AW49" s="56">
        <v>5.9766666666666666</v>
      </c>
      <c r="AX49" s="57">
        <v>0.84245998315080028</v>
      </c>
      <c r="AY49" s="57">
        <v>1.1870000000000001</v>
      </c>
      <c r="AZ49" s="58">
        <v>141773.94826138581</v>
      </c>
      <c r="BA49" s="59">
        <v>-50604.479279943669</v>
      </c>
      <c r="BB49" s="55">
        <v>33267.135507553307</v>
      </c>
      <c r="BC49" s="55">
        <v>1279.5470636674147</v>
      </c>
      <c r="BD49" s="55">
        <v>200.94715995015571</v>
      </c>
      <c r="BE49" s="55">
        <v>8753.1549489527188</v>
      </c>
      <c r="BF49" s="55">
        <v>1870.9967631103921</v>
      </c>
      <c r="BG49" s="55">
        <v>9042.8948066098183</v>
      </c>
      <c r="BH49" s="55">
        <v>10993.188825625457</v>
      </c>
      <c r="BI49" s="55">
        <v>757.65989892908499</v>
      </c>
      <c r="BJ49" s="55">
        <v>368.74604070826319</v>
      </c>
      <c r="BK49" s="55">
        <v>37504.059146295498</v>
      </c>
      <c r="BL49" s="55">
        <v>3558.4311370423447</v>
      </c>
      <c r="BM49" s="55">
        <v>5071.0009325192486</v>
      </c>
      <c r="BN49" s="55">
        <v>9534.4052080145357</v>
      </c>
      <c r="BO49" s="55">
        <v>9.3699902215465176</v>
      </c>
      <c r="BP49" s="55">
        <v>842.4387655223934</v>
      </c>
      <c r="BQ49" s="55">
        <v>3023.272738496551</v>
      </c>
      <c r="BR49" s="55">
        <v>11253.088386482299</v>
      </c>
      <c r="BS49" s="55">
        <v>1779.9082166076898</v>
      </c>
      <c r="BT49" s="55">
        <v>1139.4473306527111</v>
      </c>
      <c r="BU49" s="55">
        <v>1250.8399749293931</v>
      </c>
      <c r="BV49" s="55">
        <v>41.758911103479662</v>
      </c>
      <c r="BW49" s="55">
        <v>-4236.923638742187</v>
      </c>
      <c r="BX49" s="55">
        <v>2371.7350000000001</v>
      </c>
      <c r="BY49" s="46">
        <v>259552.34565218358</v>
      </c>
    </row>
    <row r="50" spans="1:77" ht="15.75" x14ac:dyDescent="0.25">
      <c r="A50" s="63">
        <f t="shared" si="1"/>
        <v>1991</v>
      </c>
      <c r="B50" s="64">
        <f t="shared" si="2"/>
        <v>3</v>
      </c>
      <c r="C50" s="46">
        <v>169302</v>
      </c>
      <c r="D50" s="84">
        <v>26005</v>
      </c>
      <c r="E50" s="46">
        <v>143297</v>
      </c>
      <c r="F50" s="46">
        <v>102651</v>
      </c>
      <c r="G50" s="46">
        <v>27805</v>
      </c>
      <c r="H50" s="46">
        <v>42006</v>
      </c>
      <c r="I50" s="46">
        <v>40572</v>
      </c>
      <c r="J50" s="46">
        <v>1434</v>
      </c>
      <c r="K50" s="46">
        <v>22391</v>
      </c>
      <c r="L50" s="46">
        <v>25551</v>
      </c>
      <c r="M50" s="46">
        <v>20408.819030837007</v>
      </c>
      <c r="N50" s="46">
        <v>5570.5618233361802</v>
      </c>
      <c r="O50" s="46">
        <v>2478.5810416945064</v>
      </c>
      <c r="P50" s="46">
        <v>12359.676165806321</v>
      </c>
      <c r="Q50" s="46">
        <v>88535</v>
      </c>
      <c r="R50" s="46">
        <v>1852456.7431405906</v>
      </c>
      <c r="S50" s="47">
        <v>0.52294125290900284</v>
      </c>
      <c r="T50" s="47">
        <v>0.5224790795998091</v>
      </c>
      <c r="U50" s="47">
        <v>0.5543247617335012</v>
      </c>
      <c r="V50" s="47">
        <v>0.52639751552795033</v>
      </c>
      <c r="W50" s="47">
        <v>0.61730159439060339</v>
      </c>
      <c r="X50" s="47">
        <v>0.66596219326053774</v>
      </c>
      <c r="Y50" s="47">
        <v>0.59141993349407496</v>
      </c>
      <c r="Z50" s="46">
        <v>2128.6657667068171</v>
      </c>
      <c r="AA50" s="48">
        <v>38963.660000000003</v>
      </c>
      <c r="AB50" s="46">
        <v>16658.466480591029</v>
      </c>
      <c r="AC50" s="60">
        <v>30845.228999999999</v>
      </c>
      <c r="AD50" s="46">
        <v>38020.754399999998</v>
      </c>
      <c r="AE50" s="46">
        <v>14290.494480591027</v>
      </c>
      <c r="AF50" s="50">
        <v>13742.979003353503</v>
      </c>
      <c r="AG50" s="51">
        <f t="shared" si="0"/>
        <v>0.96168673673390759</v>
      </c>
      <c r="AH50" s="50">
        <v>11401.529425655235</v>
      </c>
      <c r="AI50" s="50">
        <v>10938.522952904239</v>
      </c>
      <c r="AJ50" s="50">
        <v>2658.8352982279516</v>
      </c>
      <c r="AK50" s="50">
        <v>2717.118852459017</v>
      </c>
      <c r="AL50" s="52">
        <v>14.214825853021654</v>
      </c>
      <c r="AM50" s="46">
        <v>6275237.1387811685</v>
      </c>
      <c r="AN50" s="61">
        <v>43555</v>
      </c>
      <c r="AO50" s="61">
        <v>13820</v>
      </c>
      <c r="AP50" s="46">
        <v>129477</v>
      </c>
      <c r="AQ50" s="47">
        <v>0.52204113659458973</v>
      </c>
      <c r="AR50" s="46">
        <v>7931.8724615798774</v>
      </c>
      <c r="AS50" s="54">
        <v>0.48221666666666663</v>
      </c>
      <c r="AT50" s="55">
        <v>197988.47853366923</v>
      </c>
      <c r="AU50" s="55">
        <v>854748.50776906987</v>
      </c>
      <c r="AV50" s="56">
        <v>12.644</v>
      </c>
      <c r="AW50" s="56">
        <v>5.68</v>
      </c>
      <c r="AX50" s="57">
        <v>0.8491367110104725</v>
      </c>
      <c r="AY50" s="57">
        <v>1.1776666666666669</v>
      </c>
      <c r="AZ50" s="58">
        <v>149925.02017087713</v>
      </c>
      <c r="BA50" s="59">
        <v>-53544.340387378135</v>
      </c>
      <c r="BB50" s="55">
        <v>34423.127075959703</v>
      </c>
      <c r="BC50" s="55">
        <v>1328.6505105994718</v>
      </c>
      <c r="BD50" s="55">
        <v>208.36791974016029</v>
      </c>
      <c r="BE50" s="55">
        <v>9048.7829461453457</v>
      </c>
      <c r="BF50" s="55">
        <v>1979.5979458724169</v>
      </c>
      <c r="BG50" s="55">
        <v>9314.7892683418177</v>
      </c>
      <c r="BH50" s="55">
        <v>11374.034718555908</v>
      </c>
      <c r="BI50" s="55">
        <v>774.8134439288574</v>
      </c>
      <c r="BJ50" s="55">
        <v>394.09032277571919</v>
      </c>
      <c r="BK50" s="55">
        <v>38554.274075193272</v>
      </c>
      <c r="BL50" s="55">
        <v>3668.6737693803207</v>
      </c>
      <c r="BM50" s="55">
        <v>5016.2103966162394</v>
      </c>
      <c r="BN50" s="55">
        <v>9893.8610486930884</v>
      </c>
      <c r="BO50" s="55">
        <v>9.6618820341242699</v>
      </c>
      <c r="BP50" s="55">
        <v>842.688338316711</v>
      </c>
      <c r="BQ50" s="55">
        <v>3124.0902155969643</v>
      </c>
      <c r="BR50" s="55">
        <v>11670.418879012544</v>
      </c>
      <c r="BS50" s="55">
        <v>1846.6699880502103</v>
      </c>
      <c r="BT50" s="55">
        <v>1171.4644491380118</v>
      </c>
      <c r="BU50" s="55">
        <v>1275.55720449355</v>
      </c>
      <c r="BV50" s="55">
        <v>34.873938825038024</v>
      </c>
      <c r="BW50" s="55">
        <v>-4131.1469992335788</v>
      </c>
      <c r="BX50" s="55">
        <v>2483.56</v>
      </c>
      <c r="BY50" s="46">
        <v>266335.3735371005</v>
      </c>
    </row>
    <row r="51" spans="1:77" ht="15.75" x14ac:dyDescent="0.25">
      <c r="A51" s="63">
        <f t="shared" si="1"/>
        <v>1991</v>
      </c>
      <c r="B51" s="64">
        <f t="shared" si="2"/>
        <v>4</v>
      </c>
      <c r="C51" s="46">
        <v>171164</v>
      </c>
      <c r="D51" s="84">
        <v>26973</v>
      </c>
      <c r="E51" s="46">
        <v>144191</v>
      </c>
      <c r="F51" s="46">
        <v>104135</v>
      </c>
      <c r="G51" s="46">
        <v>28747</v>
      </c>
      <c r="H51" s="46">
        <v>41678</v>
      </c>
      <c r="I51" s="46">
        <v>41082</v>
      </c>
      <c r="J51" s="46">
        <v>596</v>
      </c>
      <c r="K51" s="46">
        <v>23396</v>
      </c>
      <c r="L51" s="46">
        <v>26792</v>
      </c>
      <c r="M51" s="46">
        <v>21818.074612964134</v>
      </c>
      <c r="N51" s="46">
        <v>6006.1454240740868</v>
      </c>
      <c r="O51" s="46">
        <v>2711.5328551594043</v>
      </c>
      <c r="P51" s="46">
        <v>13100.39633373064</v>
      </c>
      <c r="Q51" s="46">
        <v>90916</v>
      </c>
      <c r="R51" s="46">
        <v>1871400.9597191145</v>
      </c>
      <c r="S51" s="47">
        <v>0.53116309504335024</v>
      </c>
      <c r="T51" s="47">
        <v>0.52798770826331209</v>
      </c>
      <c r="U51" s="47">
        <v>0.56607646015236368</v>
      </c>
      <c r="V51" s="47">
        <v>0.52920987293705268</v>
      </c>
      <c r="W51" s="47">
        <v>0.62352538895537701</v>
      </c>
      <c r="X51" s="47">
        <v>0.65332935204538667</v>
      </c>
      <c r="Y51" s="47">
        <v>0.61895781866359456</v>
      </c>
      <c r="Z51" s="46">
        <v>2135.997048912202</v>
      </c>
      <c r="AA51" s="48">
        <v>39009.053999999996</v>
      </c>
      <c r="AB51" s="46">
        <v>16680.005198282804</v>
      </c>
      <c r="AC51" s="60">
        <v>30950.76</v>
      </c>
      <c r="AD51" s="46">
        <v>35479.619400000003</v>
      </c>
      <c r="AE51" s="46">
        <v>14276.268198282805</v>
      </c>
      <c r="AF51" s="50">
        <v>13730.048829742122</v>
      </c>
      <c r="AG51" s="51">
        <f t="shared" si="0"/>
        <v>0.96173934525786053</v>
      </c>
      <c r="AH51" s="50">
        <v>11382.659412641711</v>
      </c>
      <c r="AI51" s="50">
        <v>10920.265422919938</v>
      </c>
      <c r="AJ51" s="50">
        <v>2679.770158175595</v>
      </c>
      <c r="AK51" s="50">
        <v>2738.6625318761389</v>
      </c>
      <c r="AL51" s="52">
        <v>14.410888794252074</v>
      </c>
      <c r="AM51" s="46">
        <v>6308659.4433189314</v>
      </c>
      <c r="AN51" s="61">
        <v>44808</v>
      </c>
      <c r="AO51" s="61">
        <v>12763</v>
      </c>
      <c r="AP51" s="46">
        <v>131428</v>
      </c>
      <c r="AQ51" s="47">
        <v>0.52949791983636463</v>
      </c>
      <c r="AR51" s="46">
        <v>8017.4438840900311</v>
      </c>
      <c r="AS51" s="54">
        <v>0.48707999999999996</v>
      </c>
      <c r="AT51" s="55">
        <v>202945.86482421673</v>
      </c>
      <c r="AU51" s="55">
        <v>874989.23955545423</v>
      </c>
      <c r="AV51" s="56">
        <v>12.752666666666668</v>
      </c>
      <c r="AW51" s="56">
        <v>4.8666666666666663</v>
      </c>
      <c r="AX51" s="57">
        <v>0.79596710002653226</v>
      </c>
      <c r="AY51" s="57">
        <v>1.2563333333333333</v>
      </c>
      <c r="AZ51" s="58">
        <v>152999.8571524068</v>
      </c>
      <c r="BA51" s="59">
        <v>-55979.790817340276</v>
      </c>
      <c r="BB51" s="55">
        <v>35679.942662713889</v>
      </c>
      <c r="BC51" s="55">
        <v>1369.9164383789021</v>
      </c>
      <c r="BD51" s="55">
        <v>216.35738286818898</v>
      </c>
      <c r="BE51" s="55">
        <v>9426.9384558566526</v>
      </c>
      <c r="BF51" s="55">
        <v>2030.7900731344514</v>
      </c>
      <c r="BG51" s="55">
        <v>9624.8751012375142</v>
      </c>
      <c r="BH51" s="55">
        <v>11819.042589233579</v>
      </c>
      <c r="BI51" s="55">
        <v>774.46701741910886</v>
      </c>
      <c r="BJ51" s="55">
        <v>417.55560458549542</v>
      </c>
      <c r="BK51" s="55">
        <v>39591.014068773395</v>
      </c>
      <c r="BL51" s="55">
        <v>3765.9428632523291</v>
      </c>
      <c r="BM51" s="55">
        <v>4878.6888093010703</v>
      </c>
      <c r="BN51" s="55">
        <v>10300.339215920616</v>
      </c>
      <c r="BO51" s="55">
        <v>9.9208801240141717</v>
      </c>
      <c r="BP51" s="55">
        <v>839.71838833291224</v>
      </c>
      <c r="BQ51" s="55">
        <v>3274.1783247916592</v>
      </c>
      <c r="BR51" s="55">
        <v>12111.731352377383</v>
      </c>
      <c r="BS51" s="55">
        <v>1913.1520609920331</v>
      </c>
      <c r="BT51" s="55">
        <v>1176.8615785896288</v>
      </c>
      <c r="BU51" s="55">
        <v>1290.5597466814854</v>
      </c>
      <c r="BV51" s="55">
        <v>29.825582431477038</v>
      </c>
      <c r="BW51" s="55">
        <v>-3911.0714060595064</v>
      </c>
      <c r="BX51" s="55">
        <v>2590.86</v>
      </c>
      <c r="BY51" s="46">
        <v>272736.12766436947</v>
      </c>
    </row>
    <row r="52" spans="1:77" ht="15.75" x14ac:dyDescent="0.25">
      <c r="A52" s="63">
        <f t="shared" si="1"/>
        <v>1992</v>
      </c>
      <c r="B52" s="64">
        <f t="shared" si="2"/>
        <v>1</v>
      </c>
      <c r="C52" s="46">
        <v>172047</v>
      </c>
      <c r="D52" s="84">
        <v>27238</v>
      </c>
      <c r="E52" s="46">
        <v>144809</v>
      </c>
      <c r="F52" s="46">
        <v>104931</v>
      </c>
      <c r="G52" s="46">
        <v>29032</v>
      </c>
      <c r="H52" s="46">
        <v>41365</v>
      </c>
      <c r="I52" s="46">
        <v>41792</v>
      </c>
      <c r="J52" s="46">
        <v>-427</v>
      </c>
      <c r="K52" s="46">
        <v>24562</v>
      </c>
      <c r="L52" s="46">
        <v>27843</v>
      </c>
      <c r="M52" s="46">
        <v>22555.987463813726</v>
      </c>
      <c r="N52" s="46">
        <v>6128.3109967619566</v>
      </c>
      <c r="O52" s="46">
        <v>2462.9428128637228</v>
      </c>
      <c r="P52" s="46">
        <v>13964.733654188052</v>
      </c>
      <c r="Q52" s="46">
        <v>93613</v>
      </c>
      <c r="R52" s="46">
        <v>1889799.6884307123</v>
      </c>
      <c r="S52" s="47">
        <v>0.5441129458810674</v>
      </c>
      <c r="T52" s="47">
        <v>0.54104125568230554</v>
      </c>
      <c r="U52" s="47">
        <v>0.58714521906861394</v>
      </c>
      <c r="V52" s="47">
        <v>0.53694486983154666</v>
      </c>
      <c r="W52" s="47">
        <v>0.6277176125722661</v>
      </c>
      <c r="X52" s="47">
        <v>0.65255180835398485</v>
      </c>
      <c r="Y52" s="47">
        <v>0.62133771163099871</v>
      </c>
      <c r="Z52" s="46">
        <v>2145.9139595926754</v>
      </c>
      <c r="AA52" s="48">
        <v>39050.586000000003</v>
      </c>
      <c r="AB52" s="46">
        <v>16663.251441292396</v>
      </c>
      <c r="AC52" s="60">
        <v>31053.538</v>
      </c>
      <c r="AD52" s="46">
        <v>33408.738499999999</v>
      </c>
      <c r="AE52" s="46">
        <v>14216.648441292396</v>
      </c>
      <c r="AF52" s="50">
        <v>13667.973380333804</v>
      </c>
      <c r="AG52" s="51">
        <f t="shared" si="0"/>
        <v>0.96140615960053144</v>
      </c>
      <c r="AH52" s="50">
        <v>11241.410515464953</v>
      </c>
      <c r="AI52" s="50">
        <v>10779.829293249608</v>
      </c>
      <c r="AJ52" s="50">
        <v>2678.5140120821593</v>
      </c>
      <c r="AK52" s="50">
        <v>2736.4305464480876</v>
      </c>
      <c r="AL52" s="52">
        <v>14.682626668749604</v>
      </c>
      <c r="AM52" s="46">
        <v>6176327.6950317454</v>
      </c>
      <c r="AN52" s="61">
        <v>46185</v>
      </c>
      <c r="AO52" s="61">
        <v>13285</v>
      </c>
      <c r="AP52" s="46">
        <v>131524</v>
      </c>
      <c r="AQ52" s="47">
        <v>0.54043788815963523</v>
      </c>
      <c r="AR52" s="46">
        <v>7986.2170005384087</v>
      </c>
      <c r="AS52" s="54">
        <v>0.49503000000000008</v>
      </c>
      <c r="AT52" s="55">
        <v>206739.50239221432</v>
      </c>
      <c r="AU52" s="55">
        <v>881543.88067798829</v>
      </c>
      <c r="AV52" s="56">
        <v>12.733666666666666</v>
      </c>
      <c r="AW52" s="56">
        <v>4.0533333333333337</v>
      </c>
      <c r="AX52" s="57">
        <v>0.79197465681098211</v>
      </c>
      <c r="AY52" s="57">
        <v>1.2626666666666666</v>
      </c>
      <c r="AZ52" s="58">
        <v>158258.21081129549</v>
      </c>
      <c r="BA52" s="59">
        <v>-59824.859027116465</v>
      </c>
      <c r="BB52" s="55">
        <v>37037.582267815887</v>
      </c>
      <c r="BC52" s="55">
        <v>1403.3448470057056</v>
      </c>
      <c r="BD52" s="55">
        <v>224.9155493342418</v>
      </c>
      <c r="BE52" s="55">
        <v>9887.6214780866358</v>
      </c>
      <c r="BF52" s="55">
        <v>2024.5731448964943</v>
      </c>
      <c r="BG52" s="55">
        <v>9973.1523052969096</v>
      </c>
      <c r="BH52" s="55">
        <v>12328.212437658465</v>
      </c>
      <c r="BI52" s="55">
        <v>756.6206193998396</v>
      </c>
      <c r="BJ52" s="55">
        <v>439.141886137592</v>
      </c>
      <c r="BK52" s="55">
        <v>40614.27912703585</v>
      </c>
      <c r="BL52" s="55">
        <v>3850.2384186583699</v>
      </c>
      <c r="BM52" s="55">
        <v>4658.4361705737447</v>
      </c>
      <c r="BN52" s="55">
        <v>10753.839709697118</v>
      </c>
      <c r="BO52" s="55">
        <v>10.146984491216227</v>
      </c>
      <c r="BP52" s="55">
        <v>833.5289155709969</v>
      </c>
      <c r="BQ52" s="55">
        <v>3473.5370660806348</v>
      </c>
      <c r="BR52" s="55">
        <v>12577.025806576814</v>
      </c>
      <c r="BS52" s="55">
        <v>1979.354435433158</v>
      </c>
      <c r="BT52" s="55">
        <v>1155.6387190075625</v>
      </c>
      <c r="BU52" s="55">
        <v>1295.8476014931998</v>
      </c>
      <c r="BV52" s="55">
        <v>26.613841922796688</v>
      </c>
      <c r="BW52" s="55">
        <v>-3576.6968592199701</v>
      </c>
      <c r="BX52" s="55">
        <v>2688.5149999999999</v>
      </c>
      <c r="BY52" s="46">
        <v>278526.15787126101</v>
      </c>
    </row>
    <row r="53" spans="1:77" ht="15.75" x14ac:dyDescent="0.25">
      <c r="A53" s="63">
        <f t="shared" si="1"/>
        <v>1992</v>
      </c>
      <c r="B53" s="64">
        <f t="shared" si="2"/>
        <v>2</v>
      </c>
      <c r="C53" s="46">
        <v>170325</v>
      </c>
      <c r="D53" s="84">
        <v>26922</v>
      </c>
      <c r="E53" s="46">
        <v>143403</v>
      </c>
      <c r="F53" s="46">
        <v>105195</v>
      </c>
      <c r="G53" s="46">
        <v>28677</v>
      </c>
      <c r="H53" s="46">
        <v>39926</v>
      </c>
      <c r="I53" s="46">
        <v>39709</v>
      </c>
      <c r="J53" s="46">
        <v>217</v>
      </c>
      <c r="K53" s="46">
        <v>24408</v>
      </c>
      <c r="L53" s="46">
        <v>27881</v>
      </c>
      <c r="M53" s="46">
        <v>22384.484782882322</v>
      </c>
      <c r="N53" s="46">
        <v>6428.4953580674</v>
      </c>
      <c r="O53" s="46">
        <v>2552.8505403334398</v>
      </c>
      <c r="P53" s="46">
        <v>13403.138884481479</v>
      </c>
      <c r="Q53" s="46">
        <v>93445</v>
      </c>
      <c r="R53" s="46">
        <v>1906533.6236303651</v>
      </c>
      <c r="S53" s="47">
        <v>0.54862762366064877</v>
      </c>
      <c r="T53" s="47">
        <v>0.54381862255810642</v>
      </c>
      <c r="U53" s="47">
        <v>0.59716846253094813</v>
      </c>
      <c r="V53" s="47">
        <v>0.53438767030144296</v>
      </c>
      <c r="W53" s="47">
        <v>0.63229269092100948</v>
      </c>
      <c r="X53" s="47">
        <v>0.65969656755496575</v>
      </c>
      <c r="Y53" s="47">
        <v>0.632286305169528</v>
      </c>
      <c r="Z53" s="46">
        <v>2150.2612771617482</v>
      </c>
      <c r="AA53" s="48">
        <v>39095.839999999997</v>
      </c>
      <c r="AB53" s="46">
        <v>16737.675296743844</v>
      </c>
      <c r="AC53" s="60">
        <v>31156.936000000002</v>
      </c>
      <c r="AD53" s="46">
        <v>28571.240900000001</v>
      </c>
      <c r="AE53" s="46">
        <v>14188.614296743843</v>
      </c>
      <c r="AF53" s="50">
        <v>13640.163350344985</v>
      </c>
      <c r="AG53" s="51">
        <f t="shared" si="0"/>
        <v>0.9613457005082785</v>
      </c>
      <c r="AH53" s="50">
        <v>11246.105922684361</v>
      </c>
      <c r="AI53" s="50">
        <v>10783.033319623233</v>
      </c>
      <c r="AJ53" s="50">
        <v>2690.3352278493767</v>
      </c>
      <c r="AK53" s="50">
        <v>2748.3347905282335</v>
      </c>
      <c r="AL53" s="52">
        <v>15.229480527059188</v>
      </c>
      <c r="AM53" s="46">
        <v>6169538.2920515109</v>
      </c>
      <c r="AN53" s="61">
        <v>46889</v>
      </c>
      <c r="AO53" s="61">
        <v>13301</v>
      </c>
      <c r="AP53" s="46">
        <v>130102</v>
      </c>
      <c r="AQ53" s="47">
        <v>0.54469380476869778</v>
      </c>
      <c r="AR53" s="46">
        <v>8004.1183123237006</v>
      </c>
      <c r="AS53" s="54">
        <v>0.49733000000000005</v>
      </c>
      <c r="AT53" s="55">
        <v>206226.35334920013</v>
      </c>
      <c r="AU53" s="55">
        <v>890207.65965506202</v>
      </c>
      <c r="AV53" s="56">
        <v>12.557333333333334</v>
      </c>
      <c r="AW53" s="56">
        <v>3.8666666666666667</v>
      </c>
      <c r="AX53" s="57">
        <v>0.78678206136900086</v>
      </c>
      <c r="AY53" s="57">
        <v>1.2709999999999999</v>
      </c>
      <c r="AZ53" s="58">
        <v>161910.41451788406</v>
      </c>
      <c r="BA53" s="62">
        <v>-63239.747665762719</v>
      </c>
      <c r="BB53" s="55">
        <v>38074.746320388171</v>
      </c>
      <c r="BC53" s="55">
        <v>1442.784892309216</v>
      </c>
      <c r="BD53" s="55">
        <v>231.84589661011799</v>
      </c>
      <c r="BE53" s="55">
        <v>10127.721018440441</v>
      </c>
      <c r="BF53" s="55">
        <v>2162.8455398588139</v>
      </c>
      <c r="BG53" s="55">
        <v>10189.654202075437</v>
      </c>
      <c r="BH53" s="55">
        <v>12717.203731129732</v>
      </c>
      <c r="BI53" s="55">
        <v>749.61674961608844</v>
      </c>
      <c r="BJ53" s="55">
        <v>453.07429034832853</v>
      </c>
      <c r="BK53" s="55">
        <v>41727.898166529223</v>
      </c>
      <c r="BL53" s="55">
        <v>3957.5065607192018</v>
      </c>
      <c r="BM53" s="55">
        <v>4537.2582664428191</v>
      </c>
      <c r="BN53" s="55">
        <v>11104.376006544515</v>
      </c>
      <c r="BO53" s="55">
        <v>10.428293365531129</v>
      </c>
      <c r="BP53" s="55">
        <v>850.82403998654411</v>
      </c>
      <c r="BQ53" s="55">
        <v>3702.5792633369706</v>
      </c>
      <c r="BR53" s="55">
        <v>13007.344466468598</v>
      </c>
      <c r="BS53" s="55">
        <v>2040.1203672422196</v>
      </c>
      <c r="BT53" s="55">
        <v>1156.1424601525162</v>
      </c>
      <c r="BU53" s="55">
        <v>1331.9360766991922</v>
      </c>
      <c r="BV53" s="55">
        <v>29.323760625143596</v>
      </c>
      <c r="BW53" s="55">
        <v>-3653.151846141051</v>
      </c>
      <c r="BX53" s="55">
        <v>2788.8090000000002</v>
      </c>
      <c r="BY53" s="46">
        <v>284069.68047249748</v>
      </c>
    </row>
    <row r="54" spans="1:77" ht="15.75" x14ac:dyDescent="0.25">
      <c r="A54" s="63">
        <f t="shared" si="1"/>
        <v>1992</v>
      </c>
      <c r="B54" s="64">
        <f t="shared" si="2"/>
        <v>3</v>
      </c>
      <c r="C54" s="46">
        <v>170325</v>
      </c>
      <c r="D54" s="84">
        <v>26610</v>
      </c>
      <c r="E54" s="46">
        <v>143715</v>
      </c>
      <c r="F54" s="46">
        <v>104317</v>
      </c>
      <c r="G54" s="46">
        <v>28183</v>
      </c>
      <c r="H54" s="46">
        <v>41369</v>
      </c>
      <c r="I54" s="46">
        <v>38710</v>
      </c>
      <c r="J54" s="46">
        <v>2659</v>
      </c>
      <c r="K54" s="46">
        <v>24321</v>
      </c>
      <c r="L54" s="46">
        <v>27865</v>
      </c>
      <c r="M54" s="46">
        <v>22129.487375707999</v>
      </c>
      <c r="N54" s="46">
        <v>6751.6727546583561</v>
      </c>
      <c r="O54" s="46">
        <v>2037.9170003616621</v>
      </c>
      <c r="P54" s="46">
        <v>13339.897620687978</v>
      </c>
      <c r="Q54" s="46">
        <v>94905</v>
      </c>
      <c r="R54" s="46">
        <v>1924505.1960543273</v>
      </c>
      <c r="S54" s="47">
        <v>0.55719947159841476</v>
      </c>
      <c r="T54" s="47">
        <v>0.55813529913628657</v>
      </c>
      <c r="U54" s="47">
        <v>0.62030301955079303</v>
      </c>
      <c r="V54" s="47">
        <v>0.56910359080341</v>
      </c>
      <c r="W54" s="47">
        <v>0.66604991571070271</v>
      </c>
      <c r="X54" s="47">
        <v>0.63337520186614027</v>
      </c>
      <c r="Y54" s="47">
        <v>0.66230362498804163</v>
      </c>
      <c r="Z54" s="46">
        <v>2152.4355287084295</v>
      </c>
      <c r="AA54" s="48">
        <v>39140.550000000003</v>
      </c>
      <c r="AB54" s="46">
        <v>16714.297606555188</v>
      </c>
      <c r="AC54" s="60">
        <v>31260.202000000001</v>
      </c>
      <c r="AD54" s="46">
        <v>31845.412199999999</v>
      </c>
      <c r="AE54" s="46">
        <v>14071.701606555189</v>
      </c>
      <c r="AF54" s="50">
        <v>13523.049683459889</v>
      </c>
      <c r="AG54" s="51">
        <f t="shared" si="0"/>
        <v>0.96101026454116145</v>
      </c>
      <c r="AH54" s="50">
        <v>11151.482670287611</v>
      </c>
      <c r="AI54" s="50">
        <v>10687.9895711146</v>
      </c>
      <c r="AJ54" s="50">
        <v>2699.2327022754744</v>
      </c>
      <c r="AK54" s="50">
        <v>2756.4614571949</v>
      </c>
      <c r="AL54" s="52">
        <v>15.810392169657185</v>
      </c>
      <c r="AM54" s="46">
        <v>6118897.0675839884</v>
      </c>
      <c r="AN54" s="61">
        <v>47246</v>
      </c>
      <c r="AO54" s="61">
        <v>13826</v>
      </c>
      <c r="AP54" s="46">
        <v>129889</v>
      </c>
      <c r="AQ54" s="47">
        <v>0.55434220026965031</v>
      </c>
      <c r="AR54" s="46">
        <v>8002.0033036038258</v>
      </c>
      <c r="AS54" s="54">
        <v>0.49835666666666667</v>
      </c>
      <c r="AT54" s="55">
        <v>205236.70876624424</v>
      </c>
      <c r="AU54" s="55">
        <v>903468.42693940608</v>
      </c>
      <c r="AV54" s="56">
        <v>13.517000000000001</v>
      </c>
      <c r="AW54" s="56">
        <v>3.2366666666666668</v>
      </c>
      <c r="AX54" s="57">
        <v>0.72115384615384615</v>
      </c>
      <c r="AY54" s="57">
        <v>1.3866666666666667</v>
      </c>
      <c r="AZ54" s="58">
        <v>160455.2765578246</v>
      </c>
      <c r="BA54" s="59">
        <v>-67406.097382677006</v>
      </c>
      <c r="BB54" s="55">
        <v>38791.434820430746</v>
      </c>
      <c r="BC54" s="55">
        <v>1488.2365742894326</v>
      </c>
      <c r="BD54" s="55">
        <v>237.14842469581751</v>
      </c>
      <c r="BE54" s="55">
        <v>10147.237076918067</v>
      </c>
      <c r="BF54" s="55">
        <v>2445.6072580214109</v>
      </c>
      <c r="BG54" s="55">
        <v>10274.380791573087</v>
      </c>
      <c r="BH54" s="55">
        <v>12986.016469647373</v>
      </c>
      <c r="BI54" s="55">
        <v>753.45540806785493</v>
      </c>
      <c r="BJ54" s="55">
        <v>459.35281721770485</v>
      </c>
      <c r="BK54" s="55">
        <v>42931.871187253491</v>
      </c>
      <c r="BL54" s="55">
        <v>4087.7472894348234</v>
      </c>
      <c r="BM54" s="55">
        <v>4515.1550969082946</v>
      </c>
      <c r="BN54" s="55">
        <v>11351.948106462798</v>
      </c>
      <c r="BO54" s="55">
        <v>10.764806746958875</v>
      </c>
      <c r="BP54" s="55">
        <v>891.60376157955386</v>
      </c>
      <c r="BQ54" s="55">
        <v>3961.3049165606694</v>
      </c>
      <c r="BR54" s="55">
        <v>13402.687332052739</v>
      </c>
      <c r="BS54" s="55">
        <v>2095.4498564192172</v>
      </c>
      <c r="BT54" s="55">
        <v>1178.3728020244903</v>
      </c>
      <c r="BU54" s="55">
        <v>1398.8251722994619</v>
      </c>
      <c r="BV54" s="55">
        <v>37.955338538517758</v>
      </c>
      <c r="BW54" s="55">
        <v>-4140.4363668227488</v>
      </c>
      <c r="BX54" s="55">
        <v>2886.6239999999998</v>
      </c>
      <c r="BY54" s="46">
        <v>288997.77514686185</v>
      </c>
    </row>
    <row r="55" spans="1:77" ht="15.75" x14ac:dyDescent="0.25">
      <c r="A55" s="63">
        <f t="shared" si="1"/>
        <v>1992</v>
      </c>
      <c r="B55" s="64">
        <f t="shared" si="2"/>
        <v>4</v>
      </c>
      <c r="C55" s="46">
        <v>169645</v>
      </c>
      <c r="D55" s="84">
        <v>26457</v>
      </c>
      <c r="E55" s="46">
        <v>143188</v>
      </c>
      <c r="F55" s="46">
        <v>104084</v>
      </c>
      <c r="G55" s="46">
        <v>28031</v>
      </c>
      <c r="H55" s="46">
        <v>39293</v>
      </c>
      <c r="I55" s="46">
        <v>36600</v>
      </c>
      <c r="J55" s="46">
        <v>2693</v>
      </c>
      <c r="K55" s="46">
        <v>24711</v>
      </c>
      <c r="L55" s="46">
        <v>26474</v>
      </c>
      <c r="M55" s="46">
        <v>20641.250295783517</v>
      </c>
      <c r="N55" s="46">
        <v>5881.9823143782996</v>
      </c>
      <c r="O55" s="46">
        <v>1934.1729392398206</v>
      </c>
      <c r="P55" s="46">
        <v>12825.095042165396</v>
      </c>
      <c r="Q55" s="46">
        <v>94748</v>
      </c>
      <c r="R55" s="46">
        <v>1940180.2171284442</v>
      </c>
      <c r="S55" s="47">
        <v>0.55850747148457069</v>
      </c>
      <c r="T55" s="47">
        <v>0.5544175857960878</v>
      </c>
      <c r="U55" s="47">
        <v>0.60679247975455741</v>
      </c>
      <c r="V55" s="47">
        <v>0.53226775956284156</v>
      </c>
      <c r="W55" s="47">
        <v>0.6287483307029258</v>
      </c>
      <c r="X55" s="47">
        <v>0.69755231547933827</v>
      </c>
      <c r="Y55" s="47">
        <v>0.66681576016953625</v>
      </c>
      <c r="Z55" s="46">
        <v>2152.4390852812976</v>
      </c>
      <c r="AA55" s="48">
        <v>39185.095000000001</v>
      </c>
      <c r="AB55" s="46">
        <v>16746.094600431879</v>
      </c>
      <c r="AC55" s="60">
        <v>31363.636999999999</v>
      </c>
      <c r="AD55" s="46">
        <v>32961.915999999997</v>
      </c>
      <c r="AE55" s="46">
        <v>13898.669600431878</v>
      </c>
      <c r="AF55" s="50">
        <v>13352.969975022163</v>
      </c>
      <c r="AG55" s="51">
        <f t="shared" si="0"/>
        <v>0.9607372762215487</v>
      </c>
      <c r="AH55" s="50">
        <v>10996.415716955857</v>
      </c>
      <c r="AI55" s="50">
        <v>10535.109733751966</v>
      </c>
      <c r="AJ55" s="50">
        <v>2689.2707280507461</v>
      </c>
      <c r="AK55" s="50">
        <v>2745.5081238615667</v>
      </c>
      <c r="AL55" s="52">
        <v>17.003516747878429</v>
      </c>
      <c r="AM55" s="46">
        <v>6110309.684473929</v>
      </c>
      <c r="AN55" s="61">
        <v>47634</v>
      </c>
      <c r="AO55" s="61">
        <v>14589</v>
      </c>
      <c r="AP55" s="46">
        <v>128599</v>
      </c>
      <c r="AQ55" s="47">
        <v>0.55730187803116293</v>
      </c>
      <c r="AR55" s="46">
        <v>7979.8821426899358</v>
      </c>
      <c r="AS55" s="54">
        <v>0.50322666666666671</v>
      </c>
      <c r="AT55" s="55">
        <v>202725.9438057821</v>
      </c>
      <c r="AU55" s="55">
        <v>914328.73898598668</v>
      </c>
      <c r="AV55" s="56">
        <v>14.56</v>
      </c>
      <c r="AW55" s="56">
        <v>3.4433333333333334</v>
      </c>
      <c r="AX55" s="57">
        <v>0.78885090717854323</v>
      </c>
      <c r="AY55" s="57">
        <v>1.2676666666666667</v>
      </c>
      <c r="AZ55" s="58">
        <v>174421.46464548426</v>
      </c>
      <c r="BA55" s="59">
        <v>-70095.944000000003</v>
      </c>
      <c r="BB55" s="55">
        <v>39187.647767943621</v>
      </c>
      <c r="BC55" s="55">
        <v>1539.6998929463552</v>
      </c>
      <c r="BD55" s="55">
        <v>240.82313359134048</v>
      </c>
      <c r="BE55" s="55">
        <v>9946.1696535195169</v>
      </c>
      <c r="BF55" s="55">
        <v>2872.8582993842842</v>
      </c>
      <c r="BG55" s="55">
        <v>10227.332073789865</v>
      </c>
      <c r="BH55" s="55">
        <v>13134.650653211393</v>
      </c>
      <c r="BI55" s="55">
        <v>768.13659475513953</v>
      </c>
      <c r="BJ55" s="55">
        <v>457.97746674572119</v>
      </c>
      <c r="BK55" s="55">
        <v>44226.198189208677</v>
      </c>
      <c r="BL55" s="55">
        <v>4240.9606048052356</v>
      </c>
      <c r="BM55" s="55">
        <v>4592.126661970171</v>
      </c>
      <c r="BN55" s="55">
        <v>11496.556009451973</v>
      </c>
      <c r="BO55" s="55">
        <v>11.156524635499466</v>
      </c>
      <c r="BP55" s="55">
        <v>955.86808035002639</v>
      </c>
      <c r="BQ55" s="55">
        <v>4249.7140257517285</v>
      </c>
      <c r="BR55" s="55">
        <v>13763.054403329232</v>
      </c>
      <c r="BS55" s="55">
        <v>2145.3429029641516</v>
      </c>
      <c r="BT55" s="55">
        <v>1222.329744623484</v>
      </c>
      <c r="BU55" s="55">
        <v>1496.5148882940093</v>
      </c>
      <c r="BV55" s="55">
        <v>52.508575662919185</v>
      </c>
      <c r="BW55" s="55">
        <v>-5038.5504212650621</v>
      </c>
      <c r="BX55" s="55">
        <v>2981.9589999999998</v>
      </c>
      <c r="BY55" s="46">
        <v>294567.39919881284</v>
      </c>
    </row>
    <row r="56" spans="1:77" ht="15.75" x14ac:dyDescent="0.25">
      <c r="A56" s="63">
        <f t="shared" si="1"/>
        <v>1993</v>
      </c>
      <c r="B56" s="64">
        <f t="shared" si="2"/>
        <v>1</v>
      </c>
      <c r="C56" s="46">
        <v>167899</v>
      </c>
      <c r="D56" s="84">
        <v>26858</v>
      </c>
      <c r="E56" s="46">
        <v>141041</v>
      </c>
      <c r="F56" s="46">
        <v>103067</v>
      </c>
      <c r="G56" s="46">
        <v>28683</v>
      </c>
      <c r="H56" s="46">
        <v>36372</v>
      </c>
      <c r="I56" s="46">
        <v>35820</v>
      </c>
      <c r="J56" s="46">
        <v>552</v>
      </c>
      <c r="K56" s="46">
        <v>25667</v>
      </c>
      <c r="L56" s="46">
        <v>25890</v>
      </c>
      <c r="M56" s="46">
        <v>20083.866582756458</v>
      </c>
      <c r="N56" s="46">
        <v>5684.9592560766741</v>
      </c>
      <c r="O56" s="46">
        <v>1666.2866241047063</v>
      </c>
      <c r="P56" s="46">
        <v>12732.620702575075</v>
      </c>
      <c r="Q56" s="46">
        <v>94998</v>
      </c>
      <c r="R56" s="46">
        <v>1952741.8706692595</v>
      </c>
      <c r="S56" s="47">
        <v>0.56580444195617607</v>
      </c>
      <c r="T56" s="47">
        <v>0.56491408501266172</v>
      </c>
      <c r="U56" s="47">
        <v>0.61391765157061673</v>
      </c>
      <c r="V56" s="47">
        <v>0.54983249581239535</v>
      </c>
      <c r="W56" s="47">
        <v>0.64900455838235871</v>
      </c>
      <c r="X56" s="47">
        <v>0.68377752027809968</v>
      </c>
      <c r="Y56" s="47">
        <v>0.61411623805765014</v>
      </c>
      <c r="Z56" s="46">
        <v>2134.1215494864387</v>
      </c>
      <c r="AA56" s="48">
        <v>39226.455999999998</v>
      </c>
      <c r="AB56" s="46">
        <v>16824.709935964085</v>
      </c>
      <c r="AC56" s="60">
        <v>31464.82</v>
      </c>
      <c r="AD56" s="46">
        <v>20552.584900000002</v>
      </c>
      <c r="AE56" s="46">
        <v>13771.918935964082</v>
      </c>
      <c r="AF56" s="50">
        <v>13230.644224260879</v>
      </c>
      <c r="AG56" s="51">
        <f t="shared" si="0"/>
        <v>0.96069721915878292</v>
      </c>
      <c r="AH56" s="50">
        <v>10919.501431423832</v>
      </c>
      <c r="AI56" s="50">
        <v>10461.01060125589</v>
      </c>
      <c r="AJ56" s="50">
        <v>2679.150713753525</v>
      </c>
      <c r="AK56" s="50">
        <v>2735.0625865209472</v>
      </c>
      <c r="AL56" s="52">
        <v>18.144687258318964</v>
      </c>
      <c r="AM56" s="46">
        <v>6005536.01198583</v>
      </c>
      <c r="AN56" s="61">
        <v>48252</v>
      </c>
      <c r="AO56" s="61">
        <v>13001</v>
      </c>
      <c r="AP56" s="46">
        <v>128040</v>
      </c>
      <c r="AQ56" s="47">
        <v>0.56686335524022258</v>
      </c>
      <c r="AR56" s="46">
        <v>7793.1258558938171</v>
      </c>
      <c r="AS56" s="54">
        <v>0.51219666666666663</v>
      </c>
      <c r="AT56" s="55">
        <v>200577.13218816032</v>
      </c>
      <c r="AU56" s="55">
        <v>933654.73418904841</v>
      </c>
      <c r="AV56" s="56">
        <v>14.293000000000001</v>
      </c>
      <c r="AW56" s="56">
        <v>3.0933333333333337</v>
      </c>
      <c r="AX56" s="57">
        <v>0.83963056255247692</v>
      </c>
      <c r="AY56" s="57">
        <v>1.1910000000000001</v>
      </c>
      <c r="AZ56" s="58">
        <v>174743.80421652013</v>
      </c>
      <c r="BA56" s="59">
        <v>-77929.736000000004</v>
      </c>
      <c r="BB56" s="55">
        <v>39263.385162926774</v>
      </c>
      <c r="BC56" s="55">
        <v>1597.1748482799849</v>
      </c>
      <c r="BD56" s="55">
        <v>242.87002329668672</v>
      </c>
      <c r="BE56" s="55">
        <v>9524.5187482447927</v>
      </c>
      <c r="BF56" s="55">
        <v>3444.598663947434</v>
      </c>
      <c r="BG56" s="55">
        <v>10048.508048725771</v>
      </c>
      <c r="BH56" s="55">
        <v>13163.106281821791</v>
      </c>
      <c r="BI56" s="55">
        <v>793.660309677942</v>
      </c>
      <c r="BJ56" s="55">
        <v>448.94823893237754</v>
      </c>
      <c r="BK56" s="55">
        <v>45610.879172394765</v>
      </c>
      <c r="BL56" s="55">
        <v>4417.1465068304387</v>
      </c>
      <c r="BM56" s="55">
        <v>4768.1729616284483</v>
      </c>
      <c r="BN56" s="55">
        <v>11538.199715512041</v>
      </c>
      <c r="BO56" s="55">
        <v>11.603447031152902</v>
      </c>
      <c r="BP56" s="55">
        <v>1043.6169962979616</v>
      </c>
      <c r="BQ56" s="55">
        <v>4567.8065909101497</v>
      </c>
      <c r="BR56" s="55">
        <v>14088.445680298082</v>
      </c>
      <c r="BS56" s="55">
        <v>2189.7995068770224</v>
      </c>
      <c r="BT56" s="55">
        <v>1288.0132879494977</v>
      </c>
      <c r="BU56" s="55">
        <v>1625.0052246828345</v>
      </c>
      <c r="BV56" s="55">
        <v>72.983471998347852</v>
      </c>
      <c r="BW56" s="55">
        <v>-6347.4940094679932</v>
      </c>
      <c r="BX56" s="55">
        <v>3149.6840000000002</v>
      </c>
      <c r="BY56" s="46">
        <v>300122.6634500451</v>
      </c>
    </row>
    <row r="57" spans="1:77" ht="15.75" x14ac:dyDescent="0.25">
      <c r="A57" s="63">
        <f t="shared" si="1"/>
        <v>1993</v>
      </c>
      <c r="B57" s="64">
        <f t="shared" si="2"/>
        <v>2</v>
      </c>
      <c r="C57" s="46">
        <v>167899</v>
      </c>
      <c r="D57" s="84">
        <v>27014</v>
      </c>
      <c r="E57" s="46">
        <v>140885</v>
      </c>
      <c r="F57" s="46">
        <v>102920</v>
      </c>
      <c r="G57" s="46">
        <v>29161</v>
      </c>
      <c r="H57" s="46">
        <v>35433</v>
      </c>
      <c r="I57" s="46">
        <v>36110</v>
      </c>
      <c r="J57" s="46">
        <v>-677</v>
      </c>
      <c r="K57" s="46">
        <v>25714</v>
      </c>
      <c r="L57" s="46">
        <v>25329</v>
      </c>
      <c r="M57" s="46">
        <v>19560.332083071124</v>
      </c>
      <c r="N57" s="46">
        <v>5309.751333042499</v>
      </c>
      <c r="O57" s="46">
        <v>1876.963154085646</v>
      </c>
      <c r="P57" s="46">
        <v>12373.61759594298</v>
      </c>
      <c r="Q57" s="46">
        <v>96104</v>
      </c>
      <c r="R57" s="46">
        <v>1964210.3646530055</v>
      </c>
      <c r="S57" s="47">
        <v>0.57239173550765643</v>
      </c>
      <c r="T57" s="47">
        <v>0.57128837932374665</v>
      </c>
      <c r="U57" s="47">
        <v>0.62038338877267585</v>
      </c>
      <c r="V57" s="47">
        <v>0.56156189421212965</v>
      </c>
      <c r="W57" s="47">
        <v>0.65971844131601465</v>
      </c>
      <c r="X57" s="47">
        <v>0.69856686012081015</v>
      </c>
      <c r="Y57" s="47">
        <v>0.63617860387853009</v>
      </c>
      <c r="Z57" s="46">
        <v>2136.2400813915197</v>
      </c>
      <c r="AA57" s="48">
        <v>39266.457000000002</v>
      </c>
      <c r="AB57" s="46">
        <v>16923.569192950792</v>
      </c>
      <c r="AC57" s="60">
        <v>31563.175999999999</v>
      </c>
      <c r="AD57" s="46">
        <v>21364.366900000001</v>
      </c>
      <c r="AE57" s="46">
        <v>13717.269192950793</v>
      </c>
      <c r="AF57" s="50">
        <v>13174.076883860773</v>
      </c>
      <c r="AG57" s="51">
        <f t="shared" si="0"/>
        <v>0.96040084207364229</v>
      </c>
      <c r="AH57" s="50">
        <v>10875.627747238728</v>
      </c>
      <c r="AI57" s="50">
        <v>10415.410440188387</v>
      </c>
      <c r="AJ57" s="50">
        <v>2702.3862375151039</v>
      </c>
      <c r="AK57" s="50">
        <v>2757.9317486338796</v>
      </c>
      <c r="AL57" s="52">
        <v>18.945767074569154</v>
      </c>
      <c r="AM57" s="46">
        <v>6006912.991628373</v>
      </c>
      <c r="AN57" s="61">
        <v>48559</v>
      </c>
      <c r="AO57" s="61">
        <v>13453</v>
      </c>
      <c r="AP57" s="46">
        <v>127432</v>
      </c>
      <c r="AQ57" s="47">
        <v>0.5753337736166686</v>
      </c>
      <c r="AR57" s="46">
        <v>7788.8246602759928</v>
      </c>
      <c r="AS57" s="54">
        <v>0.51373000000000002</v>
      </c>
      <c r="AT57" s="55">
        <v>199482.10878387114</v>
      </c>
      <c r="AU57" s="55">
        <v>953237.08868934726</v>
      </c>
      <c r="AV57" s="56">
        <v>12.639000000000001</v>
      </c>
      <c r="AW57" s="56">
        <v>3.08</v>
      </c>
      <c r="AX57" s="57">
        <v>0.82804305823902846</v>
      </c>
      <c r="AY57" s="57">
        <v>1.2076666666666667</v>
      </c>
      <c r="AZ57" s="58">
        <v>190773.0585583373</v>
      </c>
      <c r="BA57" s="59">
        <v>-85410.528000000006</v>
      </c>
      <c r="BB57" s="55">
        <v>39389.870052417376</v>
      </c>
      <c r="BC57" s="55">
        <v>1638.556862643622</v>
      </c>
      <c r="BD57" s="55">
        <v>244.79471450570992</v>
      </c>
      <c r="BE57" s="55">
        <v>9342.4435721426435</v>
      </c>
      <c r="BF57" s="55">
        <v>3722.4017255696731</v>
      </c>
      <c r="BG57" s="55">
        <v>9937.2608920115672</v>
      </c>
      <c r="BH57" s="55">
        <v>13244.225956612903</v>
      </c>
      <c r="BI57" s="55">
        <v>810.25452374311203</v>
      </c>
      <c r="BJ57" s="55">
        <v>449.93180518813841</v>
      </c>
      <c r="BK57" s="55">
        <v>46585.559195864611</v>
      </c>
      <c r="BL57" s="55">
        <v>4547.4316044922971</v>
      </c>
      <c r="BM57" s="55">
        <v>4888.8123790113705</v>
      </c>
      <c r="BN57" s="55">
        <v>11568.177679700158</v>
      </c>
      <c r="BO57" s="55">
        <v>11.951513584062029</v>
      </c>
      <c r="BP57" s="55">
        <v>1103.3566611306262</v>
      </c>
      <c r="BQ57" s="55">
        <v>4758.7827627813676</v>
      </c>
      <c r="BR57" s="55">
        <v>14346.62911413525</v>
      </c>
      <c r="BS57" s="55">
        <v>2226.1685670477623</v>
      </c>
      <c r="BT57" s="55">
        <v>1354.3143324591092</v>
      </c>
      <c r="BU57" s="55">
        <v>1695.3535031291956</v>
      </c>
      <c r="BV57" s="55">
        <v>84.491093412235841</v>
      </c>
      <c r="BW57" s="55">
        <v>-7195.6891434472482</v>
      </c>
      <c r="BX57" s="55">
        <v>3210.114</v>
      </c>
      <c r="BY57" s="46">
        <v>305652.84258614475</v>
      </c>
    </row>
    <row r="58" spans="1:77" ht="15.75" x14ac:dyDescent="0.25">
      <c r="A58" s="63">
        <f t="shared" si="1"/>
        <v>1993</v>
      </c>
      <c r="B58" s="64">
        <f t="shared" si="2"/>
        <v>3</v>
      </c>
      <c r="C58" s="46">
        <v>169410</v>
      </c>
      <c r="D58" s="84">
        <v>27520</v>
      </c>
      <c r="E58" s="46">
        <v>141890</v>
      </c>
      <c r="F58" s="46">
        <v>103217</v>
      </c>
      <c r="G58" s="46">
        <v>29852</v>
      </c>
      <c r="H58" s="46">
        <v>35826</v>
      </c>
      <c r="I58" s="46">
        <v>36191</v>
      </c>
      <c r="J58" s="46">
        <v>-365</v>
      </c>
      <c r="K58" s="46">
        <v>26240</v>
      </c>
      <c r="L58" s="46">
        <v>25725</v>
      </c>
      <c r="M58" s="46">
        <v>20256.497570799253</v>
      </c>
      <c r="N58" s="46">
        <v>5580.2791688108246</v>
      </c>
      <c r="O58" s="46">
        <v>1605.9238780750704</v>
      </c>
      <c r="P58" s="46">
        <v>13070.294523913362</v>
      </c>
      <c r="Q58" s="46">
        <v>98570</v>
      </c>
      <c r="R58" s="46">
        <v>1975931.1145900351</v>
      </c>
      <c r="S58" s="47">
        <v>0.58184286641874738</v>
      </c>
      <c r="T58" s="47">
        <v>0.58097987734578604</v>
      </c>
      <c r="U58" s="47">
        <v>0.62769663674125686</v>
      </c>
      <c r="V58" s="47">
        <v>0.57384432593738777</v>
      </c>
      <c r="W58" s="47">
        <v>0.67831554878048783</v>
      </c>
      <c r="X58" s="47">
        <v>0.71459669582118557</v>
      </c>
      <c r="Y58" s="47">
        <v>0.61970192408601288</v>
      </c>
      <c r="Z58" s="46">
        <v>2142.6466546512065</v>
      </c>
      <c r="AA58" s="48">
        <v>39305.178</v>
      </c>
      <c r="AB58" s="46">
        <v>16996.038588813863</v>
      </c>
      <c r="AC58" s="60">
        <v>31660.775000000001</v>
      </c>
      <c r="AD58" s="46">
        <v>20682.988700000002</v>
      </c>
      <c r="AE58" s="46">
        <v>13658.700588813861</v>
      </c>
      <c r="AF58" s="50">
        <v>13115.045389430674</v>
      </c>
      <c r="AG58" s="51">
        <f t="shared" si="0"/>
        <v>0.96019715083084645</v>
      </c>
      <c r="AH58" s="50">
        <v>10822.702724045857</v>
      </c>
      <c r="AI58" s="50">
        <v>10361.463951020411</v>
      </c>
      <c r="AJ58" s="50">
        <v>2704.3817204993961</v>
      </c>
      <c r="AK58" s="50">
        <v>2759.3836976320581</v>
      </c>
      <c r="AL58" s="52">
        <v>19.635975657271736</v>
      </c>
      <c r="AM58" s="46">
        <v>5923010.6750048026</v>
      </c>
      <c r="AN58" s="61">
        <v>49287</v>
      </c>
      <c r="AO58" s="61">
        <v>13538</v>
      </c>
      <c r="AP58" s="46">
        <v>128352</v>
      </c>
      <c r="AQ58" s="47">
        <v>0.58585890987476907</v>
      </c>
      <c r="AR58" s="46">
        <v>7822.3648346149803</v>
      </c>
      <c r="AS58" s="54">
        <v>0.51885333333333339</v>
      </c>
      <c r="AT58" s="55">
        <v>201695.06403186973</v>
      </c>
      <c r="AU58" s="55">
        <v>969510.07771622459</v>
      </c>
      <c r="AV58" s="56">
        <v>10.601000000000001</v>
      </c>
      <c r="AW58" s="56">
        <v>3.0833333333333335</v>
      </c>
      <c r="AX58" s="57">
        <v>0.86956521739130443</v>
      </c>
      <c r="AY58" s="57">
        <v>1.1499999999999999</v>
      </c>
      <c r="AZ58" s="58">
        <v>209842.91643472784</v>
      </c>
      <c r="BA58" s="59">
        <v>-88194.911999999997</v>
      </c>
      <c r="BB58" s="55">
        <v>39567.102436415393</v>
      </c>
      <c r="BC58" s="55">
        <v>1663.8459360372667</v>
      </c>
      <c r="BD58" s="55">
        <v>246.59720721841001</v>
      </c>
      <c r="BE58" s="55">
        <v>9399.9441252130746</v>
      </c>
      <c r="BF58" s="55">
        <v>3706.2674842510005</v>
      </c>
      <c r="BG58" s="55">
        <v>9893.5906036472552</v>
      </c>
      <c r="BH58" s="55">
        <v>13378.009677584729</v>
      </c>
      <c r="BI58" s="55">
        <v>817.91923695064986</v>
      </c>
      <c r="BJ58" s="55">
        <v>460.92816551300382</v>
      </c>
      <c r="BK58" s="55">
        <v>47150.238259618214</v>
      </c>
      <c r="BL58" s="55">
        <v>4631.8158977908106</v>
      </c>
      <c r="BM58" s="55">
        <v>4954.0449141189356</v>
      </c>
      <c r="BN58" s="55">
        <v>11586.489902016328</v>
      </c>
      <c r="BO58" s="55">
        <v>12.200724294226852</v>
      </c>
      <c r="BP58" s="55">
        <v>1135.0870748480206</v>
      </c>
      <c r="BQ58" s="55">
        <v>4822.6425413653806</v>
      </c>
      <c r="BR58" s="55">
        <v>14537.604704840742</v>
      </c>
      <c r="BS58" s="55">
        <v>2254.4500834763717</v>
      </c>
      <c r="BT58" s="55">
        <v>1421.232878152319</v>
      </c>
      <c r="BU58" s="55">
        <v>1707.5597236330927</v>
      </c>
      <c r="BV58" s="55">
        <v>87.031439904583138</v>
      </c>
      <c r="BW58" s="55">
        <v>-7583.1358232028251</v>
      </c>
      <c r="BX58" s="55">
        <v>3238.1170000000002</v>
      </c>
      <c r="BY58" s="46">
        <v>311051.84825006471</v>
      </c>
    </row>
    <row r="59" spans="1:77" ht="15.75" x14ac:dyDescent="0.25">
      <c r="A59" s="63">
        <f t="shared" si="1"/>
        <v>1993</v>
      </c>
      <c r="B59" s="64">
        <f t="shared" si="2"/>
        <v>4</v>
      </c>
      <c r="C59" s="46">
        <v>170088</v>
      </c>
      <c r="D59" s="84">
        <v>27533</v>
      </c>
      <c r="E59" s="46">
        <v>142555</v>
      </c>
      <c r="F59" s="46">
        <v>102953</v>
      </c>
      <c r="G59" s="46">
        <v>29658</v>
      </c>
      <c r="H59" s="46">
        <v>36081</v>
      </c>
      <c r="I59" s="46">
        <v>35458</v>
      </c>
      <c r="J59" s="46">
        <v>623</v>
      </c>
      <c r="K59" s="46">
        <v>28415</v>
      </c>
      <c r="L59" s="46">
        <v>27019</v>
      </c>
      <c r="M59" s="46">
        <v>21424.295431088743</v>
      </c>
      <c r="N59" s="46">
        <v>6135.7835804021597</v>
      </c>
      <c r="O59" s="46">
        <v>1695.4148101429655</v>
      </c>
      <c r="P59" s="46">
        <v>13593.09704054362</v>
      </c>
      <c r="Q59" s="46">
        <v>100070</v>
      </c>
      <c r="R59" s="46">
        <v>1987763.0247361532</v>
      </c>
      <c r="S59" s="47">
        <v>0.58834250505620622</v>
      </c>
      <c r="T59" s="47">
        <v>0.58741367420084889</v>
      </c>
      <c r="U59" s="47">
        <v>0.63176883134398809</v>
      </c>
      <c r="V59" s="47">
        <v>0.57972812905409221</v>
      </c>
      <c r="W59" s="47">
        <v>0.68284356853774419</v>
      </c>
      <c r="X59" s="47">
        <v>0.71564454643028974</v>
      </c>
      <c r="Y59" s="47">
        <v>0.6155737856557123</v>
      </c>
      <c r="Z59" s="46">
        <v>2153.3400837412091</v>
      </c>
      <c r="AA59" s="48">
        <v>39344.504999999997</v>
      </c>
      <c r="AB59" s="46">
        <v>17049.913855000326</v>
      </c>
      <c r="AC59" s="60">
        <v>31759.133999999998</v>
      </c>
      <c r="AD59" s="46">
        <v>20276.7268</v>
      </c>
      <c r="AE59" s="46">
        <v>13630.686855000327</v>
      </c>
      <c r="AF59" s="50">
        <v>13087.224130902363</v>
      </c>
      <c r="AG59" s="51">
        <f t="shared" si="0"/>
        <v>0.96012946890503914</v>
      </c>
      <c r="AH59" s="50">
        <v>10812.248286880762</v>
      </c>
      <c r="AI59" s="50">
        <v>10351.472447723707</v>
      </c>
      <c r="AJ59" s="50">
        <v>2705.7995397704394</v>
      </c>
      <c r="AK59" s="50">
        <v>2760.6348451730419</v>
      </c>
      <c r="AL59" s="52">
        <v>20.054218625844985</v>
      </c>
      <c r="AM59" s="46">
        <v>5848581.8961754944</v>
      </c>
      <c r="AN59" s="61">
        <v>49582</v>
      </c>
      <c r="AO59" s="61">
        <v>13561</v>
      </c>
      <c r="AP59" s="46">
        <v>128994</v>
      </c>
      <c r="AQ59" s="47">
        <v>0.59194899282551894</v>
      </c>
      <c r="AR59" s="46">
        <v>7893.7412947552002</v>
      </c>
      <c r="AS59" s="54">
        <v>0.52013333333333345</v>
      </c>
      <c r="AT59" s="55">
        <v>206638.70525876503</v>
      </c>
      <c r="AU59" s="55">
        <v>986499.70750583219</v>
      </c>
      <c r="AV59" s="56">
        <v>9.2193333333333332</v>
      </c>
      <c r="AW59" s="56">
        <v>3.2266666666666666</v>
      </c>
      <c r="AX59" s="57">
        <v>0.87668030391583862</v>
      </c>
      <c r="AY59" s="57">
        <v>1.1406666666666667</v>
      </c>
      <c r="AZ59" s="58">
        <v>226112.46231569556</v>
      </c>
      <c r="BA59" s="59">
        <v>-94337.191999999995</v>
      </c>
      <c r="BB59" s="55">
        <v>39795.082314920845</v>
      </c>
      <c r="BC59" s="55">
        <v>1673.0420684609192</v>
      </c>
      <c r="BD59" s="55">
        <v>248.27750143478701</v>
      </c>
      <c r="BE59" s="55">
        <v>9697.0204074560806</v>
      </c>
      <c r="BF59" s="55">
        <v>3396.1959399914163</v>
      </c>
      <c r="BG59" s="55">
        <v>9917.4971836328332</v>
      </c>
      <c r="BH59" s="55">
        <v>13564.457444737272</v>
      </c>
      <c r="BI59" s="55">
        <v>816.65444930055514</v>
      </c>
      <c r="BJ59" s="55">
        <v>481.93731990697381</v>
      </c>
      <c r="BK59" s="55">
        <v>47304.916363655568</v>
      </c>
      <c r="BL59" s="55">
        <v>4670.2993867259793</v>
      </c>
      <c r="BM59" s="55">
        <v>4963.8705669511437</v>
      </c>
      <c r="BN59" s="55">
        <v>11593.136382460552</v>
      </c>
      <c r="BO59" s="55">
        <v>12.351079161647363</v>
      </c>
      <c r="BP59" s="55">
        <v>1138.808237450145</v>
      </c>
      <c r="BQ59" s="55">
        <v>4759.3859266621903</v>
      </c>
      <c r="BR59" s="55">
        <v>14661.372452414556</v>
      </c>
      <c r="BS59" s="55">
        <v>2274.644056162851</v>
      </c>
      <c r="BT59" s="55">
        <v>1488.7689250291264</v>
      </c>
      <c r="BU59" s="55">
        <v>1661.6238861945262</v>
      </c>
      <c r="BV59" s="55">
        <v>80.604511475389771</v>
      </c>
      <c r="BW59" s="55">
        <v>-7509.8340487347286</v>
      </c>
      <c r="BX59" s="55">
        <v>3233.694</v>
      </c>
      <c r="BY59" s="46">
        <v>316323.05714442336</v>
      </c>
    </row>
    <row r="60" spans="1:77" ht="15.75" x14ac:dyDescent="0.25">
      <c r="A60" s="63">
        <f t="shared" si="1"/>
        <v>1994</v>
      </c>
      <c r="B60" s="64">
        <f t="shared" si="2"/>
        <v>1</v>
      </c>
      <c r="C60" s="46">
        <v>171555</v>
      </c>
      <c r="D60" s="84">
        <v>27616</v>
      </c>
      <c r="E60" s="46">
        <v>143939</v>
      </c>
      <c r="F60" s="46">
        <v>102895</v>
      </c>
      <c r="G60" s="46">
        <v>29597</v>
      </c>
      <c r="H60" s="46">
        <v>36329</v>
      </c>
      <c r="I60" s="46">
        <v>35007</v>
      </c>
      <c r="J60" s="46">
        <v>1322</v>
      </c>
      <c r="K60" s="46">
        <v>30566</v>
      </c>
      <c r="L60" s="46">
        <v>27832</v>
      </c>
      <c r="M60" s="46">
        <v>22253.601157960991</v>
      </c>
      <c r="N60" s="46">
        <v>5757.8664100933593</v>
      </c>
      <c r="O60" s="46">
        <v>1797.8851151952131</v>
      </c>
      <c r="P60" s="46">
        <v>14697.849632672418</v>
      </c>
      <c r="Q60" s="46">
        <v>101300</v>
      </c>
      <c r="R60" s="46">
        <v>1999697.7309072148</v>
      </c>
      <c r="S60" s="47">
        <v>0.59048118679140804</v>
      </c>
      <c r="T60" s="47">
        <v>0.59351766363768887</v>
      </c>
      <c r="U60" s="47">
        <v>0.63155049498259963</v>
      </c>
      <c r="V60" s="47">
        <v>0.57879852600908388</v>
      </c>
      <c r="W60" s="47">
        <v>0.68608911862854149</v>
      </c>
      <c r="X60" s="47">
        <v>0.73566398390342047</v>
      </c>
      <c r="Y60" s="47">
        <v>0.62391771770311111</v>
      </c>
      <c r="Z60" s="46">
        <v>2179.6729492564123</v>
      </c>
      <c r="AA60" s="48">
        <v>39389.07</v>
      </c>
      <c r="AB60" s="46">
        <v>17058.433542637606</v>
      </c>
      <c r="AC60" s="60">
        <v>31862.003000000001</v>
      </c>
      <c r="AD60" s="46">
        <v>19470.737300000001</v>
      </c>
      <c r="AE60" s="46">
        <v>13560.504542637604</v>
      </c>
      <c r="AF60" s="50">
        <v>13018.894384997882</v>
      </c>
      <c r="AG60" s="51">
        <f t="shared" si="0"/>
        <v>0.96005973406544243</v>
      </c>
      <c r="AH60" s="50">
        <v>10748.062321282761</v>
      </c>
      <c r="AI60" s="50">
        <v>10288.83634191523</v>
      </c>
      <c r="AJ60" s="50">
        <v>2700.0728578332669</v>
      </c>
      <c r="AK60" s="50">
        <v>2754.5924590163936</v>
      </c>
      <c r="AL60" s="52">
        <v>20.505569818335992</v>
      </c>
      <c r="AM60" s="46">
        <v>5902823.1882244907</v>
      </c>
      <c r="AN60" s="61">
        <v>49624</v>
      </c>
      <c r="AO60" s="61">
        <v>14162</v>
      </c>
      <c r="AP60" s="46">
        <v>129777</v>
      </c>
      <c r="AQ60" s="47">
        <v>0.59275190129167121</v>
      </c>
      <c r="AR60" s="46">
        <v>8100.2698625888079</v>
      </c>
      <c r="AS60" s="54">
        <v>0.52987333333333331</v>
      </c>
      <c r="AT60" s="55">
        <v>212122.98565597888</v>
      </c>
      <c r="AU60" s="55">
        <v>1003372.8103421505</v>
      </c>
      <c r="AV60" s="56">
        <v>8.5106666666666655</v>
      </c>
      <c r="AW60" s="56">
        <v>3.42</v>
      </c>
      <c r="AX60" s="57">
        <v>0.88915234143449906</v>
      </c>
      <c r="AY60" s="57">
        <v>1.1246666666666667</v>
      </c>
      <c r="AZ60" s="58">
        <v>228939.02262618509</v>
      </c>
      <c r="BA60" s="59">
        <v>-90596.983999999997</v>
      </c>
      <c r="BB60" s="55">
        <v>40073.809687933724</v>
      </c>
      <c r="BC60" s="55">
        <v>1666.1452599145791</v>
      </c>
      <c r="BD60" s="55">
        <v>249.83559715484091</v>
      </c>
      <c r="BE60" s="55">
        <v>10233.672418871665</v>
      </c>
      <c r="BF60" s="55">
        <v>2792.1870927909213</v>
      </c>
      <c r="BG60" s="55">
        <v>10008.980631968305</v>
      </c>
      <c r="BH60" s="55">
        <v>13803.569258070533</v>
      </c>
      <c r="BI60" s="55">
        <v>806.46016079282822</v>
      </c>
      <c r="BJ60" s="55">
        <v>512.95926837004845</v>
      </c>
      <c r="BK60" s="55">
        <v>47049.593507976664</v>
      </c>
      <c r="BL60" s="55">
        <v>4662.8820712978049</v>
      </c>
      <c r="BM60" s="55">
        <v>4918.2893375079939</v>
      </c>
      <c r="BN60" s="55">
        <v>11588.117121032828</v>
      </c>
      <c r="BO60" s="55">
        <v>12.402578186323566</v>
      </c>
      <c r="BP60" s="55">
        <v>1114.5201489369988</v>
      </c>
      <c r="BQ60" s="55">
        <v>4569.012918671795</v>
      </c>
      <c r="BR60" s="55">
        <v>14717.932356856694</v>
      </c>
      <c r="BS60" s="55">
        <v>2286.7504851071994</v>
      </c>
      <c r="BT60" s="55">
        <v>1556.9224730895316</v>
      </c>
      <c r="BU60" s="55">
        <v>1557.545990813496</v>
      </c>
      <c r="BV60" s="55">
        <v>65.210308124655711</v>
      </c>
      <c r="BW60" s="55">
        <v>-6975.7838200429542</v>
      </c>
      <c r="BX60" s="55">
        <v>3171.4189999999999</v>
      </c>
      <c r="BY60" s="46">
        <v>321473.49256100692</v>
      </c>
    </row>
    <row r="61" spans="1:77" ht="15.75" x14ac:dyDescent="0.25">
      <c r="A61" s="63">
        <f t="shared" si="1"/>
        <v>1994</v>
      </c>
      <c r="B61" s="64">
        <f t="shared" si="2"/>
        <v>2</v>
      </c>
      <c r="C61" s="46">
        <v>172241</v>
      </c>
      <c r="D61" s="84">
        <v>27441</v>
      </c>
      <c r="E61" s="46">
        <v>144800</v>
      </c>
      <c r="F61" s="46">
        <v>104060</v>
      </c>
      <c r="G61" s="46">
        <v>29330</v>
      </c>
      <c r="H61" s="46">
        <v>37103</v>
      </c>
      <c r="I61" s="46">
        <v>36069</v>
      </c>
      <c r="J61" s="46">
        <v>1034</v>
      </c>
      <c r="K61" s="46">
        <v>29917</v>
      </c>
      <c r="L61" s="46">
        <v>28169</v>
      </c>
      <c r="M61" s="46">
        <v>22813.241485210834</v>
      </c>
      <c r="N61" s="46">
        <v>5879.1340227571263</v>
      </c>
      <c r="O61" s="46">
        <v>2100.7255472265952</v>
      </c>
      <c r="P61" s="46">
        <v>14833.381915227112</v>
      </c>
      <c r="Q61" s="46">
        <v>102656</v>
      </c>
      <c r="R61" s="46">
        <v>2012259.9715663034</v>
      </c>
      <c r="S61" s="47">
        <v>0.59600211331796726</v>
      </c>
      <c r="T61" s="47">
        <v>0.59969248510474726</v>
      </c>
      <c r="U61" s="47">
        <v>0.63610637572451412</v>
      </c>
      <c r="V61" s="47">
        <v>0.58371454711802384</v>
      </c>
      <c r="W61" s="47">
        <v>0.6988000133703246</v>
      </c>
      <c r="X61" s="47">
        <v>0.74038837019418513</v>
      </c>
      <c r="Y61" s="47">
        <v>0.64876844276789558</v>
      </c>
      <c r="Z61" s="46">
        <v>2194.4019030273862</v>
      </c>
      <c r="AA61" s="48">
        <v>39425.398999999998</v>
      </c>
      <c r="AB61" s="46">
        <v>17105.759074655562</v>
      </c>
      <c r="AC61" s="60">
        <v>31956.156999999999</v>
      </c>
      <c r="AD61" s="46">
        <v>17554.656500000001</v>
      </c>
      <c r="AE61" s="46">
        <v>13574.445074655559</v>
      </c>
      <c r="AF61" s="50">
        <v>13032.819815518638</v>
      </c>
      <c r="AG61" s="51">
        <f t="shared" si="0"/>
        <v>0.96009963897911577</v>
      </c>
      <c r="AH61" s="50">
        <v>10761.572037327307</v>
      </c>
      <c r="AI61" s="50">
        <v>10302.434382417583</v>
      </c>
      <c r="AJ61" s="50">
        <v>2677.4277136528394</v>
      </c>
      <c r="AK61" s="50">
        <v>2731.6035883424406</v>
      </c>
      <c r="AL61" s="52">
        <v>20.644006410870752</v>
      </c>
      <c r="AM61" s="46">
        <v>5924178.1812341642</v>
      </c>
      <c r="AN61" s="61">
        <v>50037</v>
      </c>
      <c r="AO61" s="61">
        <v>13940</v>
      </c>
      <c r="AP61" s="46">
        <v>130860</v>
      </c>
      <c r="AQ61" s="47">
        <v>0.5971345727443288</v>
      </c>
      <c r="AR61" s="46">
        <v>8208.3945992368645</v>
      </c>
      <c r="AS61" s="54">
        <v>0.53115333333333337</v>
      </c>
      <c r="AT61" s="55">
        <v>216131.96255452701</v>
      </c>
      <c r="AU61" s="55">
        <v>1021411.1827113635</v>
      </c>
      <c r="AV61" s="56">
        <v>7.7533333333333339</v>
      </c>
      <c r="AW61" s="56">
        <v>4.3366666666666669</v>
      </c>
      <c r="AX61" s="57">
        <v>0.86058519793459554</v>
      </c>
      <c r="AY61" s="57">
        <v>1.1619999999999999</v>
      </c>
      <c r="AZ61" s="58">
        <v>229393.90255906657</v>
      </c>
      <c r="BA61" s="59">
        <v>-92051.016000000003</v>
      </c>
      <c r="BB61" s="55">
        <v>40416.556639974842</v>
      </c>
      <c r="BC61" s="55">
        <v>1670.2363804884797</v>
      </c>
      <c r="BD61" s="55">
        <v>252.05656032535674</v>
      </c>
      <c r="BE61" s="55">
        <v>10669.924548958736</v>
      </c>
      <c r="BF61" s="55">
        <v>2347.8601799343041</v>
      </c>
      <c r="BG61" s="55">
        <v>10138.420505656515</v>
      </c>
      <c r="BH61" s="55">
        <v>13974.168771194665</v>
      </c>
      <c r="BI61" s="55">
        <v>807.68725999556375</v>
      </c>
      <c r="BJ61" s="55">
        <v>556.20243342123501</v>
      </c>
      <c r="BK61" s="55">
        <v>47161.983120435798</v>
      </c>
      <c r="BL61" s="55">
        <v>4678.4757954503557</v>
      </c>
      <c r="BM61" s="55">
        <v>4902.4346838570864</v>
      </c>
      <c r="BN61" s="55">
        <v>11650.748135998765</v>
      </c>
      <c r="BO61" s="55">
        <v>12.423053125859759</v>
      </c>
      <c r="BP61" s="55">
        <v>1101.1295639389932</v>
      </c>
      <c r="BQ61" s="55">
        <v>4524.010995007422</v>
      </c>
      <c r="BR61" s="55">
        <v>14777.73480404588</v>
      </c>
      <c r="BS61" s="55">
        <v>2298.3443388885357</v>
      </c>
      <c r="BT61" s="55">
        <v>1595.3914626723092</v>
      </c>
      <c r="BU61" s="55">
        <v>1562.5966737399915</v>
      </c>
      <c r="BV61" s="55">
        <v>58.713892011807914</v>
      </c>
      <c r="BW61" s="55">
        <v>-6745.4264804609611</v>
      </c>
      <c r="BX61" s="55">
        <v>3112.3130000000001</v>
      </c>
      <c r="BY61" s="46">
        <v>326470.70531497744</v>
      </c>
    </row>
    <row r="62" spans="1:77" ht="15.75" x14ac:dyDescent="0.25">
      <c r="A62" s="63">
        <f t="shared" si="1"/>
        <v>1994</v>
      </c>
      <c r="B62" s="64">
        <f t="shared" si="2"/>
        <v>3</v>
      </c>
      <c r="C62" s="46">
        <v>173103</v>
      </c>
      <c r="D62" s="84">
        <v>27413</v>
      </c>
      <c r="E62" s="46">
        <v>145690</v>
      </c>
      <c r="F62" s="46">
        <v>104474</v>
      </c>
      <c r="G62" s="46">
        <v>29314</v>
      </c>
      <c r="H62" s="46">
        <v>38095</v>
      </c>
      <c r="I62" s="46">
        <v>37043</v>
      </c>
      <c r="J62" s="46">
        <v>1052</v>
      </c>
      <c r="K62" s="46">
        <v>30496</v>
      </c>
      <c r="L62" s="46">
        <v>29276</v>
      </c>
      <c r="M62" s="46">
        <v>23798.253593455014</v>
      </c>
      <c r="N62" s="46">
        <v>6837.168869370289</v>
      </c>
      <c r="O62" s="46">
        <v>1969.6485207707158</v>
      </c>
      <c r="P62" s="46">
        <v>14991.43620331401</v>
      </c>
      <c r="Q62" s="46">
        <v>104569</v>
      </c>
      <c r="R62" s="46">
        <v>2025660.0454630696</v>
      </c>
      <c r="S62" s="47">
        <v>0.6040854289064892</v>
      </c>
      <c r="T62" s="47">
        <v>0.60950092846066961</v>
      </c>
      <c r="U62" s="47">
        <v>0.64324213686293241</v>
      </c>
      <c r="V62" s="47">
        <v>0.59231163782630991</v>
      </c>
      <c r="W62" s="47">
        <v>0.69897691500524661</v>
      </c>
      <c r="X62" s="47">
        <v>0.73804481486541873</v>
      </c>
      <c r="Y62" s="47">
        <v>0.68270533688296875</v>
      </c>
      <c r="Z62" s="46">
        <v>2208.8783401247279</v>
      </c>
      <c r="AA62" s="48">
        <v>39461.552000000003</v>
      </c>
      <c r="AB62" s="46">
        <v>17124.263516473031</v>
      </c>
      <c r="AC62" s="60">
        <v>32050.419000000002</v>
      </c>
      <c r="AD62" s="46">
        <v>20965.287199999999</v>
      </c>
      <c r="AE62" s="46">
        <v>13657.802516473028</v>
      </c>
      <c r="AF62" s="50">
        <v>13113.658154415449</v>
      </c>
      <c r="AG62" s="51">
        <f t="shared" si="0"/>
        <v>0.96015871796350305</v>
      </c>
      <c r="AH62" s="50">
        <v>10845.070940983487</v>
      </c>
      <c r="AI62" s="50">
        <v>10382.194764521195</v>
      </c>
      <c r="AJ62" s="50">
        <v>2679.9808782722516</v>
      </c>
      <c r="AK62" s="50">
        <v>2734.3771584699452</v>
      </c>
      <c r="AL62" s="52">
        <v>20.242978605563781</v>
      </c>
      <c r="AM62" s="46">
        <v>5952319.4967327034</v>
      </c>
      <c r="AN62" s="61">
        <v>50715</v>
      </c>
      <c r="AO62" s="61">
        <v>13927</v>
      </c>
      <c r="AP62" s="46">
        <v>131763</v>
      </c>
      <c r="AQ62" s="47">
        <v>0.60457606674373021</v>
      </c>
      <c r="AR62" s="46">
        <v>8315.436410747101</v>
      </c>
      <c r="AS62" s="54">
        <v>0.53320333333333336</v>
      </c>
      <c r="AT62" s="55">
        <v>221089.34884507454</v>
      </c>
      <c r="AU62" s="55">
        <v>1042345.2498698204</v>
      </c>
      <c r="AV62" s="56">
        <v>7.8006666666666673</v>
      </c>
      <c r="AW62" s="56">
        <v>4.8499999999999996</v>
      </c>
      <c r="AX62" s="57">
        <v>0.81521739130434778</v>
      </c>
      <c r="AY62" s="57">
        <v>1.2266666666666668</v>
      </c>
      <c r="AZ62" s="58">
        <v>237446.63548486581</v>
      </c>
      <c r="BA62" s="59">
        <v>-90926.872000000003</v>
      </c>
      <c r="BB62" s="55">
        <v>40823.323171044227</v>
      </c>
      <c r="BC62" s="55">
        <v>1685.3154301826196</v>
      </c>
      <c r="BD62" s="55">
        <v>254.94039094633453</v>
      </c>
      <c r="BE62" s="55">
        <v>11005.776797717292</v>
      </c>
      <c r="BF62" s="55">
        <v>2063.2152014215653</v>
      </c>
      <c r="BG62" s="55">
        <v>10305.816804697468</v>
      </c>
      <c r="BH62" s="55">
        <v>14076.255984109659</v>
      </c>
      <c r="BI62" s="55">
        <v>820.33574690876162</v>
      </c>
      <c r="BJ62" s="55">
        <v>611.66681506053351</v>
      </c>
      <c r="BK62" s="55">
        <v>47642.085201032969</v>
      </c>
      <c r="BL62" s="55">
        <v>4717.0805591836315</v>
      </c>
      <c r="BM62" s="55">
        <v>4916.3066059984203</v>
      </c>
      <c r="BN62" s="55">
        <v>11781.029427358366</v>
      </c>
      <c r="BO62" s="55">
        <v>12.41250398025594</v>
      </c>
      <c r="BP62" s="55">
        <v>1098.6364824561281</v>
      </c>
      <c r="BQ62" s="55">
        <v>4624.3801556690687</v>
      </c>
      <c r="BR62" s="55">
        <v>14840.779793982116</v>
      </c>
      <c r="BS62" s="55">
        <v>2309.4256175068585</v>
      </c>
      <c r="BT62" s="55">
        <v>1604.1758937774589</v>
      </c>
      <c r="BU62" s="55">
        <v>1676.7759349740127</v>
      </c>
      <c r="BV62" s="55">
        <v>61.115263136846394</v>
      </c>
      <c r="BW62" s="55">
        <v>-6818.7620299887476</v>
      </c>
      <c r="BX62" s="55">
        <v>3030.951</v>
      </c>
      <c r="BY62" s="46">
        <v>331316.56065350841</v>
      </c>
    </row>
    <row r="63" spans="1:77" ht="15.75" x14ac:dyDescent="0.25">
      <c r="A63" s="63">
        <f t="shared" si="1"/>
        <v>1994</v>
      </c>
      <c r="B63" s="64">
        <f t="shared" si="2"/>
        <v>4</v>
      </c>
      <c r="C63" s="46">
        <v>174488</v>
      </c>
      <c r="D63" s="84">
        <v>27950</v>
      </c>
      <c r="E63" s="46">
        <v>146538</v>
      </c>
      <c r="F63" s="46">
        <v>105325</v>
      </c>
      <c r="G63" s="46">
        <v>29735</v>
      </c>
      <c r="H63" s="46">
        <v>37218</v>
      </c>
      <c r="I63" s="46">
        <v>38003</v>
      </c>
      <c r="J63" s="46">
        <v>-785</v>
      </c>
      <c r="K63" s="46">
        <v>32763</v>
      </c>
      <c r="L63" s="46">
        <v>30553</v>
      </c>
      <c r="M63" s="46">
        <v>25179.301497797369</v>
      </c>
      <c r="N63" s="46">
        <v>6878.0252455017353</v>
      </c>
      <c r="O63" s="46">
        <v>2378.203368994175</v>
      </c>
      <c r="P63" s="46">
        <v>15923.072883301458</v>
      </c>
      <c r="Q63" s="46">
        <v>105992</v>
      </c>
      <c r="R63" s="46">
        <v>2038018.6705116082</v>
      </c>
      <c r="S63" s="47">
        <v>0.60744578423731144</v>
      </c>
      <c r="T63" s="47">
        <v>0.61269404225017798</v>
      </c>
      <c r="U63" s="47">
        <v>0.64355137043887678</v>
      </c>
      <c r="V63" s="47">
        <v>0.59000605215377733</v>
      </c>
      <c r="W63" s="47">
        <v>0.70802429569941705</v>
      </c>
      <c r="X63" s="47">
        <v>0.76215101626681503</v>
      </c>
      <c r="Y63" s="47">
        <v>0.71285869106071698</v>
      </c>
      <c r="Z63" s="46">
        <v>2223.1022605484354</v>
      </c>
      <c r="AA63" s="48">
        <v>39497.529000000002</v>
      </c>
      <c r="AB63" s="46">
        <v>17153.270099533354</v>
      </c>
      <c r="AC63" s="60">
        <v>32144.789000000001</v>
      </c>
      <c r="AD63" s="46">
        <v>21678.8442</v>
      </c>
      <c r="AE63" s="46">
        <v>13730.781099533353</v>
      </c>
      <c r="AF63" s="50">
        <v>13183.718116177773</v>
      </c>
      <c r="AG63" s="51">
        <f t="shared" si="0"/>
        <v>0.96015791240207216</v>
      </c>
      <c r="AH63" s="50">
        <v>10937.388170925529</v>
      </c>
      <c r="AI63" s="50">
        <v>10470.477134065934</v>
      </c>
      <c r="AJ63" s="50">
        <v>2705.7949983890453</v>
      </c>
      <c r="AK63" s="50">
        <v>2760.7120765027321</v>
      </c>
      <c r="AL63" s="52">
        <v>19.952399630745084</v>
      </c>
      <c r="AM63" s="46">
        <v>5968348.3201630535</v>
      </c>
      <c r="AN63" s="61">
        <v>51690</v>
      </c>
      <c r="AO63" s="61">
        <v>13210</v>
      </c>
      <c r="AP63" s="46">
        <v>133328</v>
      </c>
      <c r="AQ63" s="47">
        <v>0.60758441944964592</v>
      </c>
      <c r="AR63" s="46">
        <v>8421.3851288083624</v>
      </c>
      <c r="AS63" s="54">
        <v>0.53371999999999997</v>
      </c>
      <c r="AT63" s="55">
        <v>224973.24108270009</v>
      </c>
      <c r="AU63" s="55">
        <v>1064951.4788079816</v>
      </c>
      <c r="AV63" s="56">
        <v>7.969333333333334</v>
      </c>
      <c r="AW63" s="56">
        <v>5.84</v>
      </c>
      <c r="AX63" s="57">
        <v>0.80623488309594193</v>
      </c>
      <c r="AY63" s="57">
        <v>1.2403333333333333</v>
      </c>
      <c r="AZ63" s="58">
        <v>249507.61600000001</v>
      </c>
      <c r="BA63" s="59">
        <v>-92356.967999999993</v>
      </c>
      <c r="BB63" s="55">
        <v>41294.109281141849</v>
      </c>
      <c r="BC63" s="55">
        <v>1711.3824089969989</v>
      </c>
      <c r="BD63" s="55">
        <v>258.48708901777422</v>
      </c>
      <c r="BE63" s="55">
        <v>11241.229165147333</v>
      </c>
      <c r="BF63" s="55">
        <v>1938.2521572527039</v>
      </c>
      <c r="BG63" s="55">
        <v>10511.169529091159</v>
      </c>
      <c r="BH63" s="55">
        <v>14109.83089681552</v>
      </c>
      <c r="BI63" s="55">
        <v>844.40562153242195</v>
      </c>
      <c r="BJ63" s="55">
        <v>679.35241328794405</v>
      </c>
      <c r="BK63" s="55">
        <v>48489.899749768163</v>
      </c>
      <c r="BL63" s="55">
        <v>4778.6963624976306</v>
      </c>
      <c r="BM63" s="55">
        <v>4959.9051039319947</v>
      </c>
      <c r="BN63" s="55">
        <v>11978.960995111633</v>
      </c>
      <c r="BO63" s="55">
        <v>12.370930749512109</v>
      </c>
      <c r="BP63" s="55">
        <v>1107.0409044884034</v>
      </c>
      <c r="BQ63" s="55">
        <v>4870.120400656735</v>
      </c>
      <c r="BR63" s="55">
        <v>14907.067326665396</v>
      </c>
      <c r="BS63" s="55">
        <v>2319.9943209621683</v>
      </c>
      <c r="BT63" s="55">
        <v>1583.2757664049805</v>
      </c>
      <c r="BU63" s="55">
        <v>1900.0837745155595</v>
      </c>
      <c r="BV63" s="55">
        <v>72.41442149977118</v>
      </c>
      <c r="BW63" s="55">
        <v>-7195.79046862632</v>
      </c>
      <c r="BX63" s="55">
        <v>2927.3330000000001</v>
      </c>
      <c r="BY63" s="46">
        <v>336217.47254994744</v>
      </c>
    </row>
    <row r="64" spans="1:77" ht="15.75" x14ac:dyDescent="0.25">
      <c r="A64" s="44">
        <f t="shared" si="1"/>
        <v>1995</v>
      </c>
      <c r="B64" s="45">
        <f t="shared" si="2"/>
        <v>1</v>
      </c>
      <c r="C64" s="46">
        <v>175964</v>
      </c>
      <c r="D64" s="84">
        <v>28126</v>
      </c>
      <c r="E64" s="46">
        <v>147838</v>
      </c>
      <c r="F64" s="46">
        <v>104184</v>
      </c>
      <c r="G64" s="46">
        <v>30181</v>
      </c>
      <c r="H64" s="46">
        <v>39771</v>
      </c>
      <c r="I64" s="46">
        <v>39095</v>
      </c>
      <c r="J64" s="46">
        <v>676</v>
      </c>
      <c r="K64" s="46">
        <v>33621</v>
      </c>
      <c r="L64" s="46">
        <v>31793</v>
      </c>
      <c r="M64" s="46">
        <v>26080.818879798629</v>
      </c>
      <c r="N64" s="46">
        <v>6575.0357254076962</v>
      </c>
      <c r="O64" s="46">
        <v>2132.8772295379385</v>
      </c>
      <c r="P64" s="46">
        <v>17372.905924852996</v>
      </c>
      <c r="Q64" s="46">
        <v>112208</v>
      </c>
      <c r="R64" s="46">
        <v>2052778.6276163307</v>
      </c>
      <c r="S64" s="47">
        <v>0.63767588824986932</v>
      </c>
      <c r="T64" s="47">
        <v>0.65559010980572829</v>
      </c>
      <c r="U64" s="47">
        <v>0.65968655776813223</v>
      </c>
      <c r="V64" s="47">
        <v>0.63749840133009339</v>
      </c>
      <c r="W64" s="47">
        <v>0.73781267660093397</v>
      </c>
      <c r="X64" s="47">
        <v>0.8228540873777247</v>
      </c>
      <c r="Y64" s="47">
        <v>0.78949200513951479</v>
      </c>
      <c r="Z64" s="46">
        <v>2241.7422589499997</v>
      </c>
      <c r="AA64" s="48">
        <v>39533.328999999998</v>
      </c>
      <c r="AB64" s="46">
        <v>17148.34</v>
      </c>
      <c r="AC64" s="49">
        <v>32239.266</v>
      </c>
      <c r="AD64" s="46">
        <v>21903.3923</v>
      </c>
      <c r="AE64" s="46">
        <v>13799.8</v>
      </c>
      <c r="AF64" s="50">
        <v>13241</v>
      </c>
      <c r="AG64" s="51">
        <f t="shared" si="0"/>
        <v>0.95950665951680469</v>
      </c>
      <c r="AH64" s="50">
        <v>11021.1</v>
      </c>
      <c r="AI64" s="50">
        <v>10550.1</v>
      </c>
      <c r="AJ64" s="50">
        <v>2706.3</v>
      </c>
      <c r="AK64" s="50">
        <v>2650</v>
      </c>
      <c r="AL64" s="52">
        <v>19.526904644997707</v>
      </c>
      <c r="AM64" s="46">
        <v>6035218.5999999996</v>
      </c>
      <c r="AN64" s="61">
        <v>53701</v>
      </c>
      <c r="AO64" s="61">
        <v>13997</v>
      </c>
      <c r="AP64" s="46">
        <v>133841</v>
      </c>
      <c r="AQ64" s="47">
        <v>0.64747757259194771</v>
      </c>
      <c r="AR64" s="46">
        <v>8579.6498077530814</v>
      </c>
      <c r="AS64" s="65">
        <v>0.54678666666666664</v>
      </c>
      <c r="AT64" s="50">
        <v>225882.24795889659</v>
      </c>
      <c r="AU64" s="50">
        <v>1091496.3187673276</v>
      </c>
      <c r="AV64" s="48">
        <v>9.0326666666666657</v>
      </c>
      <c r="AW64" s="48">
        <v>6.1633333333333331</v>
      </c>
      <c r="AX64" s="66">
        <v>0.78595755829185221</v>
      </c>
      <c r="AY64" s="66">
        <v>1.2723333333333333</v>
      </c>
      <c r="AZ64" s="58">
        <v>261635.995</v>
      </c>
      <c r="BA64" s="59">
        <v>-93345.032000000007</v>
      </c>
      <c r="BB64" s="55">
        <v>41828.914970267724</v>
      </c>
      <c r="BC64" s="55">
        <v>1748.4373169316182</v>
      </c>
      <c r="BD64" s="55">
        <v>262.69665453967582</v>
      </c>
      <c r="BE64" s="55">
        <v>11376.281651248861</v>
      </c>
      <c r="BF64" s="55">
        <v>1972.9710474277204</v>
      </c>
      <c r="BG64" s="55">
        <v>10754.478678837593</v>
      </c>
      <c r="BH64" s="55">
        <v>14074.893509312245</v>
      </c>
      <c r="BI64" s="55">
        <v>879.89688386654439</v>
      </c>
      <c r="BJ64" s="55">
        <v>759.25922810346651</v>
      </c>
      <c r="BK64" s="55">
        <v>49705.426766641394</v>
      </c>
      <c r="BL64" s="55">
        <v>4863.3232053923548</v>
      </c>
      <c r="BM64" s="55">
        <v>5033.2301776578097</v>
      </c>
      <c r="BN64" s="55">
        <v>12244.54283925856</v>
      </c>
      <c r="BO64" s="55">
        <v>12.298333433628267</v>
      </c>
      <c r="BP64" s="55">
        <v>1126.3428300358196</v>
      </c>
      <c r="BQ64" s="55">
        <v>5261.2317299704209</v>
      </c>
      <c r="BR64" s="55">
        <v>14976.597402095726</v>
      </c>
      <c r="BS64" s="55">
        <v>2330.050449254466</v>
      </c>
      <c r="BT64" s="55">
        <v>1532.6910805548739</v>
      </c>
      <c r="BU64" s="55">
        <v>2232.5201923646323</v>
      </c>
      <c r="BV64" s="55">
        <v>92.611367100582228</v>
      </c>
      <c r="BW64" s="55">
        <v>-7876.5117963736739</v>
      </c>
      <c r="BX64" s="55">
        <v>2698.9110000000001</v>
      </c>
      <c r="BY64" s="67">
        <v>340555.27872285951</v>
      </c>
    </row>
    <row r="65" spans="1:77" ht="15.75" x14ac:dyDescent="0.25">
      <c r="A65" s="63">
        <f t="shared" si="1"/>
        <v>1995</v>
      </c>
      <c r="B65" s="64">
        <f t="shared" si="2"/>
        <v>2</v>
      </c>
      <c r="C65" s="46">
        <v>177180</v>
      </c>
      <c r="D65" s="84">
        <v>28480</v>
      </c>
      <c r="E65" s="46">
        <v>148700</v>
      </c>
      <c r="F65" s="46">
        <v>105898</v>
      </c>
      <c r="G65" s="46">
        <v>30138</v>
      </c>
      <c r="H65" s="46">
        <v>39585</v>
      </c>
      <c r="I65" s="46">
        <v>39350</v>
      </c>
      <c r="J65" s="46">
        <v>235</v>
      </c>
      <c r="K65" s="46">
        <v>33754</v>
      </c>
      <c r="L65" s="46">
        <v>32195</v>
      </c>
      <c r="M65" s="46">
        <v>26034.558288231605</v>
      </c>
      <c r="N65" s="46">
        <v>6434.8533111594506</v>
      </c>
      <c r="O65" s="46">
        <v>2499.8854727706234</v>
      </c>
      <c r="P65" s="46">
        <v>17099.819504301529</v>
      </c>
      <c r="Q65" s="46">
        <v>114013</v>
      </c>
      <c r="R65" s="46">
        <v>2067171.4470673015</v>
      </c>
      <c r="S65" s="47">
        <v>0.64348684953154989</v>
      </c>
      <c r="T65" s="47">
        <v>0.65712289183931705</v>
      </c>
      <c r="U65" s="47">
        <v>0.66875705089919701</v>
      </c>
      <c r="V65" s="47">
        <v>0.64266836086404067</v>
      </c>
      <c r="W65" s="47">
        <v>0.74488949457842035</v>
      </c>
      <c r="X65" s="47">
        <v>0.81748718745146765</v>
      </c>
      <c r="Y65" s="47">
        <v>0.82071384712184448</v>
      </c>
      <c r="Z65" s="46">
        <v>2253.5099348499994</v>
      </c>
      <c r="AA65" s="48">
        <v>39557.703000000001</v>
      </c>
      <c r="AB65" s="46">
        <v>17161.573</v>
      </c>
      <c r="AC65" s="60">
        <v>32319.177</v>
      </c>
      <c r="AD65" s="46">
        <v>23215.028399999999</v>
      </c>
      <c r="AE65" s="46">
        <v>13863.3</v>
      </c>
      <c r="AF65" s="50">
        <v>13292.3</v>
      </c>
      <c r="AG65" s="51">
        <f t="shared" si="0"/>
        <v>0.95881211544148937</v>
      </c>
      <c r="AH65" s="50">
        <v>11062.7</v>
      </c>
      <c r="AI65" s="50">
        <v>10583.1</v>
      </c>
      <c r="AJ65" s="50">
        <v>2699.3</v>
      </c>
      <c r="AK65" s="50">
        <v>2617.9</v>
      </c>
      <c r="AL65" s="52">
        <v>19.218943391727553</v>
      </c>
      <c r="AM65" s="46">
        <v>6013342.0999999996</v>
      </c>
      <c r="AN65" s="53">
        <v>54522</v>
      </c>
      <c r="AO65" s="61">
        <v>13998</v>
      </c>
      <c r="AP65" s="46">
        <v>134702</v>
      </c>
      <c r="AQ65" s="47">
        <v>0.64396808471522593</v>
      </c>
      <c r="AR65" s="46">
        <v>8662.0588854945763</v>
      </c>
      <c r="AS65" s="54">
        <v>0.54524666666666666</v>
      </c>
      <c r="AT65" s="55">
        <v>226554.39073486321</v>
      </c>
      <c r="AU65" s="55">
        <v>1115465.9130589757</v>
      </c>
      <c r="AV65" s="56">
        <v>9.4543333333333326</v>
      </c>
      <c r="AW65" s="56">
        <v>5.9933333333333332</v>
      </c>
      <c r="AX65" s="57">
        <v>0.7511266900350525</v>
      </c>
      <c r="AY65" s="57">
        <v>1.3313333333333335</v>
      </c>
      <c r="AZ65" s="58">
        <v>272563.27500000002</v>
      </c>
      <c r="BA65" s="59">
        <v>-96750.504000000001</v>
      </c>
      <c r="BB65" s="55">
        <v>42441.371257810984</v>
      </c>
      <c r="BC65" s="55">
        <v>1766.4843533328187</v>
      </c>
      <c r="BD65" s="55">
        <v>267.50181893256621</v>
      </c>
      <c r="BE65" s="55">
        <v>11530.989985189928</v>
      </c>
      <c r="BF65" s="55">
        <v>2020.6701845266389</v>
      </c>
      <c r="BG65" s="55">
        <v>11011.010867201132</v>
      </c>
      <c r="BH65" s="55">
        <v>14131.461150586038</v>
      </c>
      <c r="BI65" s="55">
        <v>902.83463525357581</v>
      </c>
      <c r="BJ65" s="55">
        <v>810.41826278828876</v>
      </c>
      <c r="BK65" s="55">
        <v>50672.266866734135</v>
      </c>
      <c r="BL65" s="55">
        <v>4926.3446603933025</v>
      </c>
      <c r="BM65" s="55">
        <v>5031.0681360850122</v>
      </c>
      <c r="BN65" s="55">
        <v>12486.658441213909</v>
      </c>
      <c r="BO65" s="55">
        <v>12.549961133823425</v>
      </c>
      <c r="BP65" s="55">
        <v>1145.4264682404585</v>
      </c>
      <c r="BQ65" s="55">
        <v>5581.483569707726</v>
      </c>
      <c r="BR65" s="55">
        <v>15089.07047142957</v>
      </c>
      <c r="BS65" s="55">
        <v>2353.1527208695984</v>
      </c>
      <c r="BT65" s="55">
        <v>1511.6807739928818</v>
      </c>
      <c r="BU65" s="55">
        <v>2432.6866825584088</v>
      </c>
      <c r="BV65" s="55">
        <v>102.14559850067376</v>
      </c>
      <c r="BW65" s="55">
        <v>-8230.8956089231451</v>
      </c>
      <c r="BX65" s="55">
        <v>2591.799</v>
      </c>
      <c r="BY65" s="46">
        <v>344780.30915304017</v>
      </c>
    </row>
    <row r="66" spans="1:77" ht="15.75" x14ac:dyDescent="0.25">
      <c r="A66" s="63">
        <f t="shared" si="1"/>
        <v>1995</v>
      </c>
      <c r="B66" s="64">
        <f t="shared" si="2"/>
        <v>3</v>
      </c>
      <c r="C66" s="46">
        <v>178027</v>
      </c>
      <c r="D66" s="84">
        <v>28318</v>
      </c>
      <c r="E66" s="46">
        <v>149709</v>
      </c>
      <c r="F66" s="46">
        <v>106327</v>
      </c>
      <c r="G66" s="46">
        <v>30156</v>
      </c>
      <c r="H66" s="46">
        <v>40060</v>
      </c>
      <c r="I66" s="46">
        <v>39444</v>
      </c>
      <c r="J66" s="46">
        <v>616</v>
      </c>
      <c r="K66" s="46">
        <v>33274</v>
      </c>
      <c r="L66" s="46">
        <v>31790</v>
      </c>
      <c r="M66" s="46">
        <v>26906.739685336703</v>
      </c>
      <c r="N66" s="46">
        <v>6779.9911791987151</v>
      </c>
      <c r="O66" s="46">
        <v>2105.0190055289377</v>
      </c>
      <c r="P66" s="46">
        <v>18021.729500609046</v>
      </c>
      <c r="Q66" s="46">
        <v>115546</v>
      </c>
      <c r="R66" s="46">
        <v>2081862.6344638751</v>
      </c>
      <c r="S66" s="47">
        <v>0.64903638212181303</v>
      </c>
      <c r="T66" s="47">
        <v>0.66506155539044642</v>
      </c>
      <c r="U66" s="47">
        <v>0.67668125746120178</v>
      </c>
      <c r="V66" s="47">
        <v>0.64384950816347231</v>
      </c>
      <c r="W66" s="47">
        <v>0.7418104225521428</v>
      </c>
      <c r="X66" s="47">
        <v>0.81959735765964137</v>
      </c>
      <c r="Y66" s="47">
        <v>0.81129538798405409</v>
      </c>
      <c r="Z66" s="46">
        <v>2265.2776107499994</v>
      </c>
      <c r="AA66" s="48">
        <v>39581.885000000002</v>
      </c>
      <c r="AB66" s="46">
        <v>17160.311999999998</v>
      </c>
      <c r="AC66" s="60">
        <v>32399.116999999998</v>
      </c>
      <c r="AD66" s="46">
        <v>23979.874299999999</v>
      </c>
      <c r="AE66" s="46">
        <v>13861.5</v>
      </c>
      <c r="AF66" s="50">
        <v>13282.9</v>
      </c>
      <c r="AG66" s="51">
        <f t="shared" si="0"/>
        <v>0.95825848573386718</v>
      </c>
      <c r="AH66" s="50">
        <v>11063.4</v>
      </c>
      <c r="AI66" s="50">
        <v>10585.8</v>
      </c>
      <c r="AJ66" s="50">
        <v>2703.4</v>
      </c>
      <c r="AK66" s="50">
        <v>2634.6</v>
      </c>
      <c r="AL66" s="52">
        <v>19.223496635725507</v>
      </c>
      <c r="AM66" s="46">
        <v>6023209.5999999996</v>
      </c>
      <c r="AN66" s="53">
        <v>55478</v>
      </c>
      <c r="AO66" s="61">
        <v>13889</v>
      </c>
      <c r="AP66" s="46">
        <v>135820</v>
      </c>
      <c r="AQ66" s="47">
        <v>0.6450121239444857</v>
      </c>
      <c r="AR66" s="46">
        <v>8722.0214163652745</v>
      </c>
      <c r="AS66" s="54">
        <v>0.53781666666666672</v>
      </c>
      <c r="AT66" s="55">
        <v>227921.10364898891</v>
      </c>
      <c r="AU66" s="55">
        <v>1145034.627456184</v>
      </c>
      <c r="AV66" s="56">
        <v>9.5436666666666667</v>
      </c>
      <c r="AW66" s="56">
        <v>5.76</v>
      </c>
      <c r="AX66" s="57">
        <v>0.76180802437785677</v>
      </c>
      <c r="AY66" s="57">
        <v>1.3126666666666666</v>
      </c>
      <c r="AZ66" s="58">
        <v>279730.53200000001</v>
      </c>
      <c r="BA66" s="59">
        <v>-96621.64</v>
      </c>
      <c r="BB66" s="55">
        <v>43131.47814377163</v>
      </c>
      <c r="BC66" s="55">
        <v>1765.5235182005999</v>
      </c>
      <c r="BD66" s="55">
        <v>272.90258219644517</v>
      </c>
      <c r="BE66" s="55">
        <v>11705.354166970534</v>
      </c>
      <c r="BF66" s="55">
        <v>2081.3495685494595</v>
      </c>
      <c r="BG66" s="55">
        <v>11280.766094181768</v>
      </c>
      <c r="BH66" s="55">
        <v>14279.533820636896</v>
      </c>
      <c r="BI66" s="55">
        <v>913.21887569351554</v>
      </c>
      <c r="BJ66" s="55">
        <v>832.82951734241112</v>
      </c>
      <c r="BK66" s="55">
        <v>51390.420050046363</v>
      </c>
      <c r="BL66" s="55">
        <v>4967.7607275004739</v>
      </c>
      <c r="BM66" s="55">
        <v>4953.4189792136021</v>
      </c>
      <c r="BN66" s="55">
        <v>12705.307800977676</v>
      </c>
      <c r="BO66" s="55">
        <v>13.125813850097581</v>
      </c>
      <c r="BP66" s="55">
        <v>1164.2918191023196</v>
      </c>
      <c r="BQ66" s="55">
        <v>5830.875919868653</v>
      </c>
      <c r="BR66" s="55">
        <v>15244.486534666923</v>
      </c>
      <c r="BS66" s="55">
        <v>2389.301135807566</v>
      </c>
      <c r="BT66" s="55">
        <v>1520.2448467190038</v>
      </c>
      <c r="BU66" s="55">
        <v>2500.5832450968883</v>
      </c>
      <c r="BV66" s="55">
        <v>101.01711570004576</v>
      </c>
      <c r="BW66" s="55">
        <v>-8258.9419062747347</v>
      </c>
      <c r="BX66" s="55">
        <v>2503.4499999999998</v>
      </c>
      <c r="BY66" s="46">
        <v>348825.67236267176</v>
      </c>
    </row>
    <row r="67" spans="1:77" ht="15.75" x14ac:dyDescent="0.25">
      <c r="A67" s="63">
        <f t="shared" si="1"/>
        <v>1995</v>
      </c>
      <c r="B67" s="64">
        <f t="shared" si="2"/>
        <v>4</v>
      </c>
      <c r="C67" s="46">
        <v>179278</v>
      </c>
      <c r="D67" s="84">
        <v>28938</v>
      </c>
      <c r="E67" s="46">
        <v>150340</v>
      </c>
      <c r="F67" s="46">
        <v>107150</v>
      </c>
      <c r="G67" s="46">
        <v>30247</v>
      </c>
      <c r="H67" s="46">
        <v>40424</v>
      </c>
      <c r="I67" s="46">
        <v>39383</v>
      </c>
      <c r="J67" s="46">
        <v>1041</v>
      </c>
      <c r="K67" s="46">
        <v>34574</v>
      </c>
      <c r="L67" s="46">
        <v>33117</v>
      </c>
      <c r="M67" s="46">
        <v>27418.991113908131</v>
      </c>
      <c r="N67" s="46">
        <v>7136.8438403532164</v>
      </c>
      <c r="O67" s="46">
        <v>2584.2009794274531</v>
      </c>
      <c r="P67" s="46">
        <v>17697.946294127458</v>
      </c>
      <c r="Q67" s="46">
        <v>117570</v>
      </c>
      <c r="R67" s="46">
        <v>2096737.5281646769</v>
      </c>
      <c r="S67" s="47">
        <v>0.65579714186905258</v>
      </c>
      <c r="T67" s="47">
        <v>0.66581427904806345</v>
      </c>
      <c r="U67" s="47">
        <v>0.68145601216649587</v>
      </c>
      <c r="V67" s="47">
        <v>0.64865551126120402</v>
      </c>
      <c r="W67" s="47">
        <v>0.75516283912766824</v>
      </c>
      <c r="X67" s="47">
        <v>0.80460186611106077</v>
      </c>
      <c r="Y67" s="47">
        <v>0.79887876413413195</v>
      </c>
      <c r="Z67" s="46">
        <v>2274.1033676749994</v>
      </c>
      <c r="AA67" s="48">
        <v>39605.875999999997</v>
      </c>
      <c r="AB67" s="46">
        <v>17115.837</v>
      </c>
      <c r="AC67" s="60">
        <v>32479.085999999999</v>
      </c>
      <c r="AD67" s="46">
        <v>43065.0795</v>
      </c>
      <c r="AE67" s="46">
        <v>13853.5</v>
      </c>
      <c r="AF67" s="50">
        <v>13323.7</v>
      </c>
      <c r="AG67" s="51">
        <f t="shared" si="0"/>
        <v>0.96175695672573724</v>
      </c>
      <c r="AH67" s="50">
        <v>11084.2</v>
      </c>
      <c r="AI67" s="50">
        <v>10642.9</v>
      </c>
      <c r="AJ67" s="50">
        <v>2683.4</v>
      </c>
      <c r="AK67" s="50">
        <v>2653.5</v>
      </c>
      <c r="AL67" s="52">
        <v>19.060341600588977</v>
      </c>
      <c r="AM67" s="46">
        <v>6001451.9000000004</v>
      </c>
      <c r="AN67" s="53">
        <v>55794</v>
      </c>
      <c r="AO67" s="61">
        <v>14126</v>
      </c>
      <c r="AP67" s="46">
        <v>136214</v>
      </c>
      <c r="AQ67" s="47">
        <v>0.65967714590195703</v>
      </c>
      <c r="AR67" s="46">
        <v>8759.5323162096065</v>
      </c>
      <c r="AS67" s="54">
        <v>0.5406333333333333</v>
      </c>
      <c r="AT67" s="55">
        <v>230411.70460107338</v>
      </c>
      <c r="AU67" s="55">
        <v>1176834.8330088858</v>
      </c>
      <c r="AV67" s="56">
        <v>9.3926666666666652</v>
      </c>
      <c r="AW67" s="56">
        <v>5.72</v>
      </c>
      <c r="AX67" s="57">
        <v>0.759493670886076</v>
      </c>
      <c r="AY67" s="57">
        <v>1.3166666666666667</v>
      </c>
      <c r="AZ67" s="58">
        <v>283457.29700000002</v>
      </c>
      <c r="BA67" s="59">
        <v>-99035.232000000004</v>
      </c>
      <c r="BB67" s="55">
        <v>43899.235628149661</v>
      </c>
      <c r="BC67" s="55">
        <v>1745.5548115349625</v>
      </c>
      <c r="BD67" s="55">
        <v>278.89894433131292</v>
      </c>
      <c r="BE67" s="55">
        <v>11899.374196590677</v>
      </c>
      <c r="BF67" s="55">
        <v>2155.0091994961808</v>
      </c>
      <c r="BG67" s="55">
        <v>11563.744359779506</v>
      </c>
      <c r="BH67" s="55">
        <v>14519.111519464819</v>
      </c>
      <c r="BI67" s="55">
        <v>911.04960518636415</v>
      </c>
      <c r="BJ67" s="55">
        <v>826.49299176583338</v>
      </c>
      <c r="BK67" s="55">
        <v>51859.886316578108</v>
      </c>
      <c r="BL67" s="55">
        <v>4987.5714067138688</v>
      </c>
      <c r="BM67" s="55">
        <v>4800.2827070435769</v>
      </c>
      <c r="BN67" s="55">
        <v>12900.490918549858</v>
      </c>
      <c r="BO67" s="55">
        <v>14.025891582450736</v>
      </c>
      <c r="BP67" s="55">
        <v>1182.9388826214031</v>
      </c>
      <c r="BQ67" s="55">
        <v>6009.4087804532001</v>
      </c>
      <c r="BR67" s="55">
        <v>15442.845591807789</v>
      </c>
      <c r="BS67" s="55">
        <v>2438.4956940683692</v>
      </c>
      <c r="BT67" s="55">
        <v>1558.3832987332398</v>
      </c>
      <c r="BU67" s="55">
        <v>2436.2098799800715</v>
      </c>
      <c r="BV67" s="55">
        <v>89.22591869869828</v>
      </c>
      <c r="BW67" s="55">
        <v>-7960.6506884284436</v>
      </c>
      <c r="BX67" s="55">
        <v>2433.864</v>
      </c>
      <c r="BY67" s="46">
        <v>352535.14741174033</v>
      </c>
    </row>
    <row r="68" spans="1:77" ht="15.75" x14ac:dyDescent="0.25">
      <c r="A68" s="63">
        <f t="shared" si="1"/>
        <v>1996</v>
      </c>
      <c r="B68" s="64">
        <f t="shared" si="2"/>
        <v>1</v>
      </c>
      <c r="C68" s="46">
        <v>180436</v>
      </c>
      <c r="D68" s="84">
        <v>28627</v>
      </c>
      <c r="E68" s="46">
        <v>151809</v>
      </c>
      <c r="F68" s="46">
        <v>106610</v>
      </c>
      <c r="G68" s="46">
        <v>30292</v>
      </c>
      <c r="H68" s="46">
        <v>40991</v>
      </c>
      <c r="I68" s="46">
        <v>40319</v>
      </c>
      <c r="J68" s="46">
        <v>672</v>
      </c>
      <c r="K68" s="46">
        <v>35930</v>
      </c>
      <c r="L68" s="46">
        <v>33387</v>
      </c>
      <c r="M68" s="46">
        <v>27769.894625550674</v>
      </c>
      <c r="N68" s="46">
        <v>6975.2667396343768</v>
      </c>
      <c r="O68" s="46">
        <v>2431.0502194470769</v>
      </c>
      <c r="P68" s="46">
        <v>18363.577666469228</v>
      </c>
      <c r="Q68" s="46">
        <v>119405</v>
      </c>
      <c r="R68" s="46">
        <v>2111996.8736828752</v>
      </c>
      <c r="S68" s="47">
        <v>0.66175818572790357</v>
      </c>
      <c r="T68" s="47">
        <v>0.67435512616077287</v>
      </c>
      <c r="U68" s="47">
        <v>0.69566222104846165</v>
      </c>
      <c r="V68" s="47">
        <v>0.65780401299635405</v>
      </c>
      <c r="W68" s="47">
        <v>0.75513498469245754</v>
      </c>
      <c r="X68" s="47">
        <v>0.82789708569203579</v>
      </c>
      <c r="Y68" s="47">
        <v>0.80369518973292631</v>
      </c>
      <c r="Z68" s="46">
        <v>2277.04528665</v>
      </c>
      <c r="AA68" s="48">
        <v>39669.394</v>
      </c>
      <c r="AB68" s="46">
        <v>17173.835999999999</v>
      </c>
      <c r="AC68" s="60">
        <v>32591.715</v>
      </c>
      <c r="AD68" s="46">
        <v>49513.229099999997</v>
      </c>
      <c r="AE68" s="46">
        <v>13900.6</v>
      </c>
      <c r="AF68" s="50">
        <v>13305.3</v>
      </c>
      <c r="AG68" s="51">
        <f t="shared" si="0"/>
        <v>0.95717451045278612</v>
      </c>
      <c r="AH68" s="50">
        <v>11100.7</v>
      </c>
      <c r="AI68" s="50">
        <v>10647.7</v>
      </c>
      <c r="AJ68" s="50">
        <v>2682.8</v>
      </c>
      <c r="AK68" s="50">
        <v>2630.1</v>
      </c>
      <c r="AL68" s="52">
        <v>19.059434362829595</v>
      </c>
      <c r="AM68" s="46">
        <v>5979884.2999999998</v>
      </c>
      <c r="AN68" s="53">
        <v>56413</v>
      </c>
      <c r="AO68" s="61">
        <v>14360</v>
      </c>
      <c r="AP68" s="46">
        <v>137449</v>
      </c>
      <c r="AQ68" s="47">
        <v>0.66953081721621421</v>
      </c>
      <c r="AR68" s="46">
        <v>8644.9252812013528</v>
      </c>
      <c r="AS68" s="54">
        <v>0.55088333333333339</v>
      </c>
      <c r="AT68" s="55">
        <v>231106.75123477241</v>
      </c>
      <c r="AU68" s="55">
        <v>1204253.6717286843</v>
      </c>
      <c r="AV68" s="56">
        <v>8.6773333333333351</v>
      </c>
      <c r="AW68" s="56">
        <v>5.2633333333333328</v>
      </c>
      <c r="AX68" s="57">
        <v>0.77679958570688756</v>
      </c>
      <c r="AY68" s="57">
        <v>1.2873333333333334</v>
      </c>
      <c r="AZ68" s="58">
        <v>292785.56400000001</v>
      </c>
      <c r="BA68" s="59">
        <v>-103328.45</v>
      </c>
      <c r="BB68" s="55">
        <v>44744.643710945078</v>
      </c>
      <c r="BC68" s="55">
        <v>1706.5782333359057</v>
      </c>
      <c r="BD68" s="55">
        <v>285.49090533716929</v>
      </c>
      <c r="BE68" s="55">
        <v>12113.050074050363</v>
      </c>
      <c r="BF68" s="55">
        <v>2241.6490773668047</v>
      </c>
      <c r="BG68" s="55">
        <v>11859.945663994347</v>
      </c>
      <c r="BH68" s="55">
        <v>14850.194247069809</v>
      </c>
      <c r="BI68" s="55">
        <v>896.32682373212151</v>
      </c>
      <c r="BJ68" s="55">
        <v>791.40868605855576</v>
      </c>
      <c r="BK68" s="55">
        <v>52080.66566632934</v>
      </c>
      <c r="BL68" s="55">
        <v>4985.7766980334873</v>
      </c>
      <c r="BM68" s="55">
        <v>4571.6593195749401</v>
      </c>
      <c r="BN68" s="55">
        <v>13072.207793930462</v>
      </c>
      <c r="BO68" s="55">
        <v>15.250194330882888</v>
      </c>
      <c r="BP68" s="55">
        <v>1201.3676587977093</v>
      </c>
      <c r="BQ68" s="55">
        <v>6117.0821514613654</v>
      </c>
      <c r="BR68" s="55">
        <v>15684.147642852164</v>
      </c>
      <c r="BS68" s="55">
        <v>2500.7363956520071</v>
      </c>
      <c r="BT68" s="55">
        <v>1626.0961300355902</v>
      </c>
      <c r="BU68" s="55">
        <v>2239.5665872079585</v>
      </c>
      <c r="BV68" s="55">
        <v>66.772007496631261</v>
      </c>
      <c r="BW68" s="55">
        <v>-7336.0219553842726</v>
      </c>
      <c r="BX68" s="55">
        <v>2415.4630000000002</v>
      </c>
      <c r="BY68" s="46">
        <v>355754.8959620627</v>
      </c>
    </row>
    <row r="69" spans="1:77" ht="15.75" x14ac:dyDescent="0.25">
      <c r="A69" s="63">
        <f t="shared" si="1"/>
        <v>1996</v>
      </c>
      <c r="B69" s="64">
        <f t="shared" si="2"/>
        <v>2</v>
      </c>
      <c r="C69" s="46">
        <v>181582</v>
      </c>
      <c r="D69" s="84">
        <v>29169</v>
      </c>
      <c r="E69" s="46">
        <v>152413</v>
      </c>
      <c r="F69" s="46">
        <v>108606</v>
      </c>
      <c r="G69" s="46">
        <v>30390</v>
      </c>
      <c r="H69" s="46">
        <v>40687</v>
      </c>
      <c r="I69" s="46">
        <v>40202</v>
      </c>
      <c r="J69" s="46">
        <v>485</v>
      </c>
      <c r="K69" s="46">
        <v>36293</v>
      </c>
      <c r="L69" s="46">
        <v>34394</v>
      </c>
      <c r="M69" s="46">
        <v>28159.160578980503</v>
      </c>
      <c r="N69" s="46">
        <v>7160.6882141309106</v>
      </c>
      <c r="O69" s="46">
        <v>2770.845897951448</v>
      </c>
      <c r="P69" s="46">
        <v>18227.626466898142</v>
      </c>
      <c r="Q69" s="46">
        <v>121099</v>
      </c>
      <c r="R69" s="46">
        <v>2126764.9529356407</v>
      </c>
      <c r="S69" s="47">
        <v>0.66691081715147982</v>
      </c>
      <c r="T69" s="47">
        <v>0.67652800029464299</v>
      </c>
      <c r="U69" s="47">
        <v>0.69848634419216848</v>
      </c>
      <c r="V69" s="47">
        <v>0.65678324461469584</v>
      </c>
      <c r="W69" s="47">
        <v>0.75717080428732808</v>
      </c>
      <c r="X69" s="47">
        <v>0.80921090887945568</v>
      </c>
      <c r="Y69" s="47">
        <v>0.76562144466313009</v>
      </c>
      <c r="Z69" s="46">
        <v>2294.6968004999999</v>
      </c>
      <c r="AA69" s="48">
        <v>39693.834000000003</v>
      </c>
      <c r="AB69" s="46">
        <v>17202.047000000002</v>
      </c>
      <c r="AC69" s="60">
        <v>32665.873</v>
      </c>
      <c r="AD69" s="46">
        <v>49535.265700000004</v>
      </c>
      <c r="AE69" s="46">
        <v>13949.7</v>
      </c>
      <c r="AF69" s="50">
        <v>13366</v>
      </c>
      <c r="AG69" s="51">
        <f t="shared" ref="AG69:AG132" si="3">AF69/AE69</f>
        <v>0.95815680623956068</v>
      </c>
      <c r="AH69" s="50">
        <v>11177.2</v>
      </c>
      <c r="AI69" s="50">
        <v>10732</v>
      </c>
      <c r="AJ69" s="50">
        <v>2687.5</v>
      </c>
      <c r="AK69" s="50">
        <v>2618.8000000000002</v>
      </c>
      <c r="AL69" s="52">
        <v>18.906744063657072</v>
      </c>
      <c r="AM69" s="46">
        <v>6028903.2000000002</v>
      </c>
      <c r="AN69" s="53">
        <v>57638</v>
      </c>
      <c r="AO69" s="61">
        <v>14591</v>
      </c>
      <c r="AP69" s="46">
        <v>137822</v>
      </c>
      <c r="AQ69" s="47">
        <v>0.66652693857752809</v>
      </c>
      <c r="AR69" s="46">
        <v>8689.4065583412357</v>
      </c>
      <c r="AS69" s="54">
        <v>0.55421333333333334</v>
      </c>
      <c r="AT69" s="55">
        <v>235649.49019012507</v>
      </c>
      <c r="AU69" s="55">
        <v>1216868.2620989522</v>
      </c>
      <c r="AV69" s="56">
        <v>7.448666666666667</v>
      </c>
      <c r="AW69" s="56">
        <v>5.376666666666666</v>
      </c>
      <c r="AX69" s="57">
        <v>0.79702444208289047</v>
      </c>
      <c r="AY69" s="57">
        <v>1.2546666666666668</v>
      </c>
      <c r="AZ69" s="58">
        <v>295757.59499999997</v>
      </c>
      <c r="BA69" s="59">
        <v>-109323.66</v>
      </c>
      <c r="BB69" s="55">
        <v>45540.049459685215</v>
      </c>
      <c r="BC69" s="55">
        <v>1698.4563087219205</v>
      </c>
      <c r="BD69" s="55">
        <v>291.53132760464416</v>
      </c>
      <c r="BE69" s="55">
        <v>12349.500395414092</v>
      </c>
      <c r="BF69" s="55">
        <v>2280.2453975683325</v>
      </c>
      <c r="BG69" s="55">
        <v>12111.347920082544</v>
      </c>
      <c r="BH69" s="55">
        <v>15159.149639283884</v>
      </c>
      <c r="BI69" s="55">
        <v>899.20698165757597</v>
      </c>
      <c r="BJ69" s="55">
        <v>750.61148935222241</v>
      </c>
      <c r="BK69" s="55">
        <v>52313.411139698102</v>
      </c>
      <c r="BL69" s="55">
        <v>5009.9481353479405</v>
      </c>
      <c r="BM69" s="55">
        <v>4430.3462367575103</v>
      </c>
      <c r="BN69" s="55">
        <v>13220.711426510519</v>
      </c>
      <c r="BO69" s="55">
        <v>15.739837697902596</v>
      </c>
      <c r="BP69" s="55">
        <v>1205.5921057491478</v>
      </c>
      <c r="BQ69" s="55">
        <v>6168.6186392800864</v>
      </c>
      <c r="BR69" s="55">
        <v>15892.409406129049</v>
      </c>
      <c r="BS69" s="55">
        <v>2540.3381180246597</v>
      </c>
      <c r="BT69" s="55">
        <v>1694.1428105422942</v>
      </c>
      <c r="BU69" s="55">
        <v>2072.1826352159301</v>
      </c>
      <c r="BV69" s="55">
        <v>63.381640017151952</v>
      </c>
      <c r="BW69" s="55">
        <v>-6773.3616800128966</v>
      </c>
      <c r="BX69" s="55">
        <v>2370.4340000000002</v>
      </c>
      <c r="BY69" s="46">
        <v>358736.21880987339</v>
      </c>
    </row>
    <row r="70" spans="1:77" ht="15.75" x14ac:dyDescent="0.25">
      <c r="A70" s="63">
        <f t="shared" si="1"/>
        <v>1996</v>
      </c>
      <c r="B70" s="64">
        <f t="shared" si="2"/>
        <v>3</v>
      </c>
      <c r="C70" s="46">
        <v>183351</v>
      </c>
      <c r="D70" s="84">
        <v>28995</v>
      </c>
      <c r="E70" s="46">
        <v>154356</v>
      </c>
      <c r="F70" s="46">
        <v>109121</v>
      </c>
      <c r="G70" s="46">
        <v>30653</v>
      </c>
      <c r="H70" s="46">
        <v>40785</v>
      </c>
      <c r="I70" s="46">
        <v>40349</v>
      </c>
      <c r="J70" s="46">
        <v>436</v>
      </c>
      <c r="K70" s="46">
        <v>37784</v>
      </c>
      <c r="L70" s="46">
        <v>34992</v>
      </c>
      <c r="M70" s="46">
        <v>29502.97434864696</v>
      </c>
      <c r="N70" s="46">
        <v>7455.543799702783</v>
      </c>
      <c r="O70" s="46">
        <v>2589.569052565007</v>
      </c>
      <c r="P70" s="46">
        <v>19457.86149637917</v>
      </c>
      <c r="Q70" s="46">
        <v>123177</v>
      </c>
      <c r="R70" s="46">
        <v>2141449.7948577497</v>
      </c>
      <c r="S70" s="47">
        <v>0.67180980741855789</v>
      </c>
      <c r="T70" s="47">
        <v>0.68461616004252157</v>
      </c>
      <c r="U70" s="47">
        <v>0.70293282876064334</v>
      </c>
      <c r="V70" s="47">
        <v>0.66165208555354527</v>
      </c>
      <c r="W70" s="47">
        <v>0.75193203472369252</v>
      </c>
      <c r="X70" s="47">
        <v>0.81338591678097849</v>
      </c>
      <c r="Y70" s="47">
        <v>0.78163445002852483</v>
      </c>
      <c r="Z70" s="46">
        <v>2306.4644764</v>
      </c>
      <c r="AA70" s="48">
        <v>39717.743000000002</v>
      </c>
      <c r="AB70" s="46">
        <v>17307.141</v>
      </c>
      <c r="AC70" s="60">
        <v>32739.75</v>
      </c>
      <c r="AD70" s="46">
        <v>50197.221599999997</v>
      </c>
      <c r="AE70" s="46">
        <v>14108.2</v>
      </c>
      <c r="AF70" s="50">
        <v>13496.9</v>
      </c>
      <c r="AG70" s="51">
        <f t="shared" si="3"/>
        <v>0.95667058873562882</v>
      </c>
      <c r="AH70" s="50">
        <v>11305.5</v>
      </c>
      <c r="AI70" s="50">
        <v>10863.3</v>
      </c>
      <c r="AJ70" s="50">
        <v>2687.1</v>
      </c>
      <c r="AK70" s="50">
        <v>2636.7</v>
      </c>
      <c r="AL70" s="52">
        <v>18.483358978816891</v>
      </c>
      <c r="AM70" s="46">
        <v>6155250.5</v>
      </c>
      <c r="AN70" s="53">
        <v>59109</v>
      </c>
      <c r="AO70" s="61">
        <v>14595</v>
      </c>
      <c r="AP70" s="46">
        <v>139761</v>
      </c>
      <c r="AQ70" s="47">
        <v>0.66879992415084499</v>
      </c>
      <c r="AR70" s="46">
        <v>8763.299675491884</v>
      </c>
      <c r="AS70" s="54">
        <v>0.55293333333333328</v>
      </c>
      <c r="AT70" s="55">
        <v>239587.00192105776</v>
      </c>
      <c r="AU70" s="55">
        <v>1224370.2731780773</v>
      </c>
      <c r="AV70" s="56">
        <v>7.2153333333333336</v>
      </c>
      <c r="AW70" s="56">
        <v>5.46</v>
      </c>
      <c r="AX70" s="57">
        <v>0.78472403871305274</v>
      </c>
      <c r="AY70" s="57">
        <v>1.2743333333333331</v>
      </c>
      <c r="AZ70" s="58">
        <v>302927.59100000001</v>
      </c>
      <c r="BA70" s="59">
        <v>-106372.46</v>
      </c>
      <c r="BB70" s="55">
        <v>46285.452874370072</v>
      </c>
      <c r="BC70" s="55">
        <v>1721.1890376930078</v>
      </c>
      <c r="BD70" s="55">
        <v>297.0202111337374</v>
      </c>
      <c r="BE70" s="55">
        <v>12608.725160681865</v>
      </c>
      <c r="BF70" s="55">
        <v>2270.7981601007641</v>
      </c>
      <c r="BG70" s="55">
        <v>12317.9511280441</v>
      </c>
      <c r="BH70" s="55">
        <v>15445.97769610704</v>
      </c>
      <c r="BI70" s="55">
        <v>919.69007896272728</v>
      </c>
      <c r="BJ70" s="55">
        <v>704.10140164683344</v>
      </c>
      <c r="BK70" s="55">
        <v>52558.122736684374</v>
      </c>
      <c r="BL70" s="55">
        <v>5060.0857186572266</v>
      </c>
      <c r="BM70" s="55">
        <v>4376.3434585912846</v>
      </c>
      <c r="BN70" s="55">
        <v>13346.001816290027</v>
      </c>
      <c r="BO70" s="55">
        <v>15.494821683509858</v>
      </c>
      <c r="BP70" s="55">
        <v>1195.6122234757192</v>
      </c>
      <c r="BQ70" s="55">
        <v>6164.0182439093596</v>
      </c>
      <c r="BR70" s="55">
        <v>16067.630881638441</v>
      </c>
      <c r="BS70" s="55">
        <v>2557.3008611863261</v>
      </c>
      <c r="BT70" s="55">
        <v>1762.5233402533524</v>
      </c>
      <c r="BU70" s="55">
        <v>1934.058024003986</v>
      </c>
      <c r="BV70" s="55">
        <v>79.054816260260353</v>
      </c>
      <c r="BW70" s="55">
        <v>-6272.6698623143129</v>
      </c>
      <c r="BX70" s="55">
        <v>2331.1990000000001</v>
      </c>
      <c r="BY70" s="46">
        <v>361554.74086771911</v>
      </c>
    </row>
    <row r="71" spans="1:77" ht="15.75" x14ac:dyDescent="0.25">
      <c r="A71" s="63">
        <f t="shared" si="1"/>
        <v>1996</v>
      </c>
      <c r="B71" s="64">
        <f t="shared" si="2"/>
        <v>4</v>
      </c>
      <c r="C71" s="46">
        <v>184083</v>
      </c>
      <c r="D71" s="84">
        <v>29190</v>
      </c>
      <c r="E71" s="46">
        <v>154893</v>
      </c>
      <c r="F71" s="46">
        <v>109544</v>
      </c>
      <c r="G71" s="46">
        <v>30834</v>
      </c>
      <c r="H71" s="46">
        <v>40761</v>
      </c>
      <c r="I71" s="46">
        <v>40255</v>
      </c>
      <c r="J71" s="46">
        <v>506</v>
      </c>
      <c r="K71" s="46">
        <v>38631</v>
      </c>
      <c r="L71" s="46">
        <v>35687</v>
      </c>
      <c r="M71" s="46">
        <v>29561.646318439281</v>
      </c>
      <c r="N71" s="46">
        <v>7621.2026259304785</v>
      </c>
      <c r="O71" s="46">
        <v>2976.0685113394343</v>
      </c>
      <c r="P71" s="46">
        <v>18964.375181169373</v>
      </c>
      <c r="Q71" s="46">
        <v>124311</v>
      </c>
      <c r="R71" s="46">
        <v>2155930.420957237</v>
      </c>
      <c r="S71" s="47">
        <v>0.67529864246019455</v>
      </c>
      <c r="T71" s="47">
        <v>0.68462900752209155</v>
      </c>
      <c r="U71" s="47">
        <v>0.70577933450087571</v>
      </c>
      <c r="V71" s="47">
        <v>0.6657309650975034</v>
      </c>
      <c r="W71" s="47">
        <v>0.77122000465947038</v>
      </c>
      <c r="X71" s="47">
        <v>0.82181186426429798</v>
      </c>
      <c r="Y71" s="47">
        <v>0.78188167799289243</v>
      </c>
      <c r="Z71" s="46">
        <v>2312.3483143499998</v>
      </c>
      <c r="AA71" s="48">
        <v>39741.247000000003</v>
      </c>
      <c r="AB71" s="46">
        <v>17353.603999999999</v>
      </c>
      <c r="AC71" s="60">
        <v>32813.447999999997</v>
      </c>
      <c r="AD71" s="46">
        <v>49530.128499999999</v>
      </c>
      <c r="AE71" s="46">
        <v>14221.1</v>
      </c>
      <c r="AF71" s="50">
        <v>13632.5</v>
      </c>
      <c r="AG71" s="51">
        <f t="shared" si="3"/>
        <v>0.95861079663317184</v>
      </c>
      <c r="AH71" s="50">
        <v>11439.4</v>
      </c>
      <c r="AI71" s="50">
        <v>11005.3</v>
      </c>
      <c r="AJ71" s="50">
        <v>2672.1</v>
      </c>
      <c r="AK71" s="50">
        <v>2643.5</v>
      </c>
      <c r="AL71" s="52">
        <v>18.051028478003762</v>
      </c>
      <c r="AM71" s="46">
        <v>6276932.9000000004</v>
      </c>
      <c r="AN71" s="53">
        <v>59900</v>
      </c>
      <c r="AO71" s="61">
        <v>14819</v>
      </c>
      <c r="AP71" s="46">
        <v>140074</v>
      </c>
      <c r="AQ71" s="47">
        <v>0.67740334625200871</v>
      </c>
      <c r="AR71" s="46">
        <v>8866.6148009644548</v>
      </c>
      <c r="AS71" s="54">
        <v>0.57830000000000004</v>
      </c>
      <c r="AT71" s="55">
        <v>245812.59483622384</v>
      </c>
      <c r="AU71" s="55">
        <v>1237261.0732120746</v>
      </c>
      <c r="AV71" s="56">
        <v>6.6343333333333332</v>
      </c>
      <c r="AW71" s="56">
        <v>5.4</v>
      </c>
      <c r="AX71" s="57">
        <v>0.79260237780713338</v>
      </c>
      <c r="AY71" s="57">
        <v>1.2616666666666667</v>
      </c>
      <c r="AZ71" s="58">
        <v>319975.81</v>
      </c>
      <c r="BA71" s="59">
        <v>-113311.74</v>
      </c>
      <c r="BB71" s="55">
        <v>46980.853954999649</v>
      </c>
      <c r="BC71" s="55">
        <v>1774.7764202491664</v>
      </c>
      <c r="BD71" s="55">
        <v>301.95755592444914</v>
      </c>
      <c r="BE71" s="55">
        <v>12890.724369853682</v>
      </c>
      <c r="BF71" s="55">
        <v>2213.3073649640987</v>
      </c>
      <c r="BG71" s="55">
        <v>12479.755287879012</v>
      </c>
      <c r="BH71" s="55">
        <v>15710.678417539275</v>
      </c>
      <c r="BI71" s="55">
        <v>957.77611564757535</v>
      </c>
      <c r="BJ71" s="55">
        <v>651.87842294238885</v>
      </c>
      <c r="BK71" s="55">
        <v>52814.800457288162</v>
      </c>
      <c r="BL71" s="55">
        <v>5136.1894479613475</v>
      </c>
      <c r="BM71" s="55">
        <v>4409.6509850762659</v>
      </c>
      <c r="BN71" s="55">
        <v>13448.078963268992</v>
      </c>
      <c r="BO71" s="55">
        <v>14.515146287704672</v>
      </c>
      <c r="BP71" s="55">
        <v>1171.428011977423</v>
      </c>
      <c r="BQ71" s="55">
        <v>6103.2809653491877</v>
      </c>
      <c r="BR71" s="55">
        <v>16209.812069380347</v>
      </c>
      <c r="BS71" s="55">
        <v>2551.6246251370076</v>
      </c>
      <c r="BT71" s="55">
        <v>1831.2377191687638</v>
      </c>
      <c r="BU71" s="55">
        <v>1825.1927535721261</v>
      </c>
      <c r="BV71" s="55">
        <v>113.79153622595643</v>
      </c>
      <c r="BW71" s="55">
        <v>-5833.9465022885215</v>
      </c>
      <c r="BX71" s="55">
        <v>2297.7579999999998</v>
      </c>
      <c r="BY71" s="46">
        <v>364352.94691842416</v>
      </c>
    </row>
    <row r="72" spans="1:77" ht="15.75" x14ac:dyDescent="0.25">
      <c r="A72" s="63">
        <f t="shared" ref="A72:A135" si="4">A68+1</f>
        <v>1997</v>
      </c>
      <c r="B72" s="64">
        <f t="shared" ref="B72:B135" si="5">B68</f>
        <v>1</v>
      </c>
      <c r="C72" s="46">
        <v>186125</v>
      </c>
      <c r="D72" s="84">
        <v>29214</v>
      </c>
      <c r="E72" s="46">
        <v>156911</v>
      </c>
      <c r="F72" s="46">
        <v>110393</v>
      </c>
      <c r="G72" s="46">
        <v>30961</v>
      </c>
      <c r="H72" s="46">
        <v>41860</v>
      </c>
      <c r="I72" s="46">
        <v>41543</v>
      </c>
      <c r="J72" s="46">
        <v>317</v>
      </c>
      <c r="K72" s="46">
        <v>39071</v>
      </c>
      <c r="L72" s="46">
        <v>36160</v>
      </c>
      <c r="M72" s="46">
        <v>30645.949452485853</v>
      </c>
      <c r="N72" s="46">
        <v>7578.7272294028999</v>
      </c>
      <c r="O72" s="46">
        <v>2860.5141875623553</v>
      </c>
      <c r="P72" s="46">
        <v>20206.708035520598</v>
      </c>
      <c r="Q72" s="46">
        <v>126469</v>
      </c>
      <c r="R72" s="46">
        <v>2171332.3374185525</v>
      </c>
      <c r="S72" s="47">
        <v>0.67948421759570177</v>
      </c>
      <c r="T72" s="47">
        <v>0.69284284329622348</v>
      </c>
      <c r="U72" s="47">
        <v>0.70327185814411675</v>
      </c>
      <c r="V72" s="47">
        <v>0.6727005753075127</v>
      </c>
      <c r="W72" s="47">
        <v>0.78452048834173682</v>
      </c>
      <c r="X72" s="47">
        <v>0.84585176991150446</v>
      </c>
      <c r="Y72" s="47">
        <v>0.75096155307788492</v>
      </c>
      <c r="Z72" s="46">
        <v>2321.1740712750002</v>
      </c>
      <c r="AA72" s="48">
        <v>39764.470999999998</v>
      </c>
      <c r="AB72" s="46">
        <v>17485.78</v>
      </c>
      <c r="AC72" s="60">
        <v>32887.07</v>
      </c>
      <c r="AD72" s="46">
        <v>49567.596100000002</v>
      </c>
      <c r="AE72" s="46">
        <v>14392.1</v>
      </c>
      <c r="AF72" s="50">
        <v>13760.3</v>
      </c>
      <c r="AG72" s="51">
        <f t="shared" si="3"/>
        <v>0.9561009164750105</v>
      </c>
      <c r="AH72" s="50">
        <v>11693.1</v>
      </c>
      <c r="AI72" s="50">
        <v>11234.5</v>
      </c>
      <c r="AJ72" s="50">
        <v>2711</v>
      </c>
      <c r="AK72" s="50">
        <v>2643.4</v>
      </c>
      <c r="AL72" s="52">
        <v>17.692547887483432</v>
      </c>
      <c r="AM72" s="46">
        <v>6267829.2000000002</v>
      </c>
      <c r="AN72" s="53">
        <v>61000</v>
      </c>
      <c r="AO72" s="61">
        <v>15412</v>
      </c>
      <c r="AP72" s="46">
        <v>141499</v>
      </c>
      <c r="AQ72" s="47">
        <v>0.68636249143298989</v>
      </c>
      <c r="AR72" s="46">
        <v>9063.0106467338519</v>
      </c>
      <c r="AS72" s="54">
        <v>0.56933333333333336</v>
      </c>
      <c r="AT72" s="55">
        <v>256106.72659243076</v>
      </c>
      <c r="AU72" s="55">
        <v>1240405.5180885056</v>
      </c>
      <c r="AV72" s="56">
        <v>5.8833333333333337</v>
      </c>
      <c r="AW72" s="56">
        <v>5.42</v>
      </c>
      <c r="AX72" s="57">
        <v>0.8493771234428088</v>
      </c>
      <c r="AY72" s="57">
        <v>1.1773333333333331</v>
      </c>
      <c r="AZ72" s="58">
        <v>319311.35200000001</v>
      </c>
      <c r="BA72" s="59">
        <v>-116773.42</v>
      </c>
      <c r="BB72" s="55">
        <v>47626.252701573947</v>
      </c>
      <c r="BC72" s="55">
        <v>1859.218456390397</v>
      </c>
      <c r="BD72" s="55">
        <v>306.34336197677936</v>
      </c>
      <c r="BE72" s="55">
        <v>13195.498022929545</v>
      </c>
      <c r="BF72" s="55">
        <v>2107.7730121583372</v>
      </c>
      <c r="BG72" s="55">
        <v>12596.760399587281</v>
      </c>
      <c r="BH72" s="55">
        <v>15953.251803580597</v>
      </c>
      <c r="BI72" s="55">
        <v>1013.4650917121204</v>
      </c>
      <c r="BJ72" s="55">
        <v>593.94255323888865</v>
      </c>
      <c r="BK72" s="55">
        <v>53083.444301509466</v>
      </c>
      <c r="BL72" s="55">
        <v>5238.2593232603022</v>
      </c>
      <c r="BM72" s="55">
        <v>4530.2688162124532</v>
      </c>
      <c r="BN72" s="55">
        <v>13526.942867447409</v>
      </c>
      <c r="BO72" s="55">
        <v>12.800811510487044</v>
      </c>
      <c r="BP72" s="55">
        <v>1133.0394712542593</v>
      </c>
      <c r="BQ72" s="55">
        <v>5986.4068035995679</v>
      </c>
      <c r="BR72" s="55">
        <v>16318.952969354761</v>
      </c>
      <c r="BS72" s="55">
        <v>2523.3094098767028</v>
      </c>
      <c r="BT72" s="55">
        <v>1900.2859472885293</v>
      </c>
      <c r="BU72" s="55">
        <v>1745.5868239203514</v>
      </c>
      <c r="BV72" s="55">
        <v>167.59179991424023</v>
      </c>
      <c r="BW72" s="55">
        <v>-5457.191599935526</v>
      </c>
      <c r="BX72" s="55">
        <v>2295.1149999999998</v>
      </c>
      <c r="BY72" s="46">
        <v>367232.22283166496</v>
      </c>
    </row>
    <row r="73" spans="1:77" ht="15.75" x14ac:dyDescent="0.25">
      <c r="A73" s="63">
        <f t="shared" si="4"/>
        <v>1997</v>
      </c>
      <c r="B73" s="64">
        <f t="shared" si="5"/>
        <v>2</v>
      </c>
      <c r="C73" s="46">
        <v>187936</v>
      </c>
      <c r="D73" s="84">
        <v>30022</v>
      </c>
      <c r="E73" s="46">
        <v>157914</v>
      </c>
      <c r="F73" s="46">
        <v>110355</v>
      </c>
      <c r="G73" s="46">
        <v>31397</v>
      </c>
      <c r="H73" s="46">
        <v>42719</v>
      </c>
      <c r="I73" s="46">
        <v>42174</v>
      </c>
      <c r="J73" s="46">
        <v>545</v>
      </c>
      <c r="K73" s="46">
        <v>42103</v>
      </c>
      <c r="L73" s="46">
        <v>38638</v>
      </c>
      <c r="M73" s="46">
        <v>32275.224921334186</v>
      </c>
      <c r="N73" s="46">
        <v>7955.3603295166486</v>
      </c>
      <c r="O73" s="46">
        <v>3068.2184124132418</v>
      </c>
      <c r="P73" s="46">
        <v>21251.646179404295</v>
      </c>
      <c r="Q73" s="46">
        <v>128232</v>
      </c>
      <c r="R73" s="46">
        <v>2187404.2379503981</v>
      </c>
      <c r="S73" s="47">
        <v>0.68231738464158009</v>
      </c>
      <c r="T73" s="47">
        <v>0.69340763898328128</v>
      </c>
      <c r="U73" s="47">
        <v>0.7005127878459726</v>
      </c>
      <c r="V73" s="47">
        <v>0.67856973490776307</v>
      </c>
      <c r="W73" s="47">
        <v>0.78431465691280911</v>
      </c>
      <c r="X73" s="47">
        <v>0.83643045706299501</v>
      </c>
      <c r="Y73" s="47">
        <v>0.72136206891437427</v>
      </c>
      <c r="Z73" s="46">
        <v>2350.5932610249997</v>
      </c>
      <c r="AA73" s="48">
        <v>39785.857000000004</v>
      </c>
      <c r="AB73" s="46">
        <v>17566.05</v>
      </c>
      <c r="AC73" s="60">
        <v>32984.86</v>
      </c>
      <c r="AD73" s="46">
        <v>48350.502</v>
      </c>
      <c r="AE73" s="46">
        <v>14483.6</v>
      </c>
      <c r="AF73" s="50">
        <v>13866.4</v>
      </c>
      <c r="AG73" s="51">
        <f t="shared" si="3"/>
        <v>0.95738628517771818</v>
      </c>
      <c r="AH73" s="50">
        <v>11773.9</v>
      </c>
      <c r="AI73" s="50">
        <v>11322.7</v>
      </c>
      <c r="AJ73" s="50">
        <v>2757.5</v>
      </c>
      <c r="AK73" s="50">
        <v>2701.3</v>
      </c>
      <c r="AL73" s="52">
        <v>17.547769703490541</v>
      </c>
      <c r="AM73" s="46">
        <v>6281506.7000000002</v>
      </c>
      <c r="AN73" s="53">
        <v>62117</v>
      </c>
      <c r="AO73" s="61">
        <v>15560</v>
      </c>
      <c r="AP73" s="46">
        <v>142354</v>
      </c>
      <c r="AQ73" s="47">
        <v>0.68045435559474632</v>
      </c>
      <c r="AR73" s="46">
        <v>9199.6880011002268</v>
      </c>
      <c r="AS73" s="54">
        <v>0.5547266666666667</v>
      </c>
      <c r="AT73" s="55">
        <v>262538.04645696667</v>
      </c>
      <c r="AU73" s="55">
        <v>1246523.1831362038</v>
      </c>
      <c r="AV73" s="56">
        <v>5.3476666666666661</v>
      </c>
      <c r="AW73" s="56">
        <v>5.6133333333333333</v>
      </c>
      <c r="AX73" s="57">
        <v>0.87438064704167884</v>
      </c>
      <c r="AY73" s="57">
        <v>1.1436666666666666</v>
      </c>
      <c r="AZ73" s="58">
        <v>326859.74599999998</v>
      </c>
      <c r="BA73" s="59">
        <v>-131400.15</v>
      </c>
      <c r="BB73" s="55">
        <v>48360.611119574089</v>
      </c>
      <c r="BC73" s="55">
        <v>1925.4078882907304</v>
      </c>
      <c r="BD73" s="55">
        <v>311.86033960699973</v>
      </c>
      <c r="BE73" s="55">
        <v>13535.108274988073</v>
      </c>
      <c r="BF73" s="55">
        <v>2015.3500661726976</v>
      </c>
      <c r="BG73" s="55">
        <v>12739.358284435677</v>
      </c>
      <c r="BH73" s="55">
        <v>16195.180436564888</v>
      </c>
      <c r="BI73" s="55">
        <v>1057.8546454530904</v>
      </c>
      <c r="BJ73" s="55">
        <v>580.49118406193315</v>
      </c>
      <c r="BK73" s="55">
        <v>53511.424118594201</v>
      </c>
      <c r="BL73" s="55">
        <v>5322.883544075763</v>
      </c>
      <c r="BM73" s="55">
        <v>4656.2084221819468</v>
      </c>
      <c r="BN73" s="55">
        <v>13633.611282139813</v>
      </c>
      <c r="BO73" s="55">
        <v>12.194752995405175</v>
      </c>
      <c r="BP73" s="55">
        <v>1140.56826646329</v>
      </c>
      <c r="BQ73" s="55">
        <v>5894.9944174598932</v>
      </c>
      <c r="BR73" s="55">
        <v>16425.728141602627</v>
      </c>
      <c r="BS73" s="55">
        <v>2539.6595598219001</v>
      </c>
      <c r="BT73" s="55">
        <v>1969.6908596210237</v>
      </c>
      <c r="BU73" s="55">
        <v>1728.7097224915008</v>
      </c>
      <c r="BV73" s="55">
        <v>187.17518542385764</v>
      </c>
      <c r="BW73" s="55">
        <v>-5150.8129990201169</v>
      </c>
      <c r="BX73" s="55">
        <v>2263.261</v>
      </c>
      <c r="BY73" s="46">
        <v>370208.38079739275</v>
      </c>
    </row>
    <row r="74" spans="1:77" ht="15.75" x14ac:dyDescent="0.25">
      <c r="A74" s="63">
        <f t="shared" si="4"/>
        <v>1997</v>
      </c>
      <c r="B74" s="64">
        <f t="shared" si="5"/>
        <v>3</v>
      </c>
      <c r="C74" s="46">
        <v>189780</v>
      </c>
      <c r="D74" s="84">
        <v>29772</v>
      </c>
      <c r="E74" s="46">
        <v>160008</v>
      </c>
      <c r="F74" s="46">
        <v>110899</v>
      </c>
      <c r="G74" s="46">
        <v>31485</v>
      </c>
      <c r="H74" s="46">
        <v>42753</v>
      </c>
      <c r="I74" s="46">
        <v>42412</v>
      </c>
      <c r="J74" s="46">
        <v>341</v>
      </c>
      <c r="K74" s="46">
        <v>44619</v>
      </c>
      <c r="L74" s="46">
        <v>39976</v>
      </c>
      <c r="M74" s="46">
        <v>32954.465802391453</v>
      </c>
      <c r="N74" s="46">
        <v>8566.1943279024963</v>
      </c>
      <c r="O74" s="46">
        <v>2777.5001520665105</v>
      </c>
      <c r="P74" s="46">
        <v>21610.771322422446</v>
      </c>
      <c r="Q74" s="46">
        <v>130260</v>
      </c>
      <c r="R74" s="46">
        <v>2203312.9003511965</v>
      </c>
      <c r="S74" s="47">
        <v>0.68637369585836228</v>
      </c>
      <c r="T74" s="47">
        <v>0.70421735092291182</v>
      </c>
      <c r="U74" s="47">
        <v>0.70757503573130065</v>
      </c>
      <c r="V74" s="47">
        <v>0.68181175139111572</v>
      </c>
      <c r="W74" s="47">
        <v>0.77628364598041188</v>
      </c>
      <c r="X74" s="47">
        <v>0.84775865519311588</v>
      </c>
      <c r="Y74" s="47">
        <v>0.69852817401241762</v>
      </c>
      <c r="Z74" s="46">
        <v>2368.2447748749996</v>
      </c>
      <c r="AA74" s="48">
        <v>39807.196000000004</v>
      </c>
      <c r="AB74" s="46">
        <v>17633.241000000002</v>
      </c>
      <c r="AC74" s="60">
        <v>33082.892</v>
      </c>
      <c r="AD74" s="46">
        <v>49296.4041</v>
      </c>
      <c r="AE74" s="46">
        <v>14627.5</v>
      </c>
      <c r="AF74" s="50">
        <v>13952.6</v>
      </c>
      <c r="AG74" s="51">
        <f t="shared" si="3"/>
        <v>0.95386087848231071</v>
      </c>
      <c r="AH74" s="50">
        <v>11917.9</v>
      </c>
      <c r="AI74" s="50">
        <v>11438.6</v>
      </c>
      <c r="AJ74" s="50">
        <v>2755.9</v>
      </c>
      <c r="AK74" s="50">
        <v>2704.1</v>
      </c>
      <c r="AL74" s="52">
        <v>17.045879427383767</v>
      </c>
      <c r="AM74" s="46">
        <v>6375434.5</v>
      </c>
      <c r="AN74" s="53">
        <v>63664</v>
      </c>
      <c r="AO74" s="61">
        <v>15415</v>
      </c>
      <c r="AP74" s="46">
        <v>144593</v>
      </c>
      <c r="AQ74" s="47">
        <v>0.68174232214033781</v>
      </c>
      <c r="AR74" s="46">
        <v>9340.3106601940617</v>
      </c>
      <c r="AS74" s="54">
        <v>0.55780333333333343</v>
      </c>
      <c r="AT74" s="55">
        <v>270051.55641802854</v>
      </c>
      <c r="AU74" s="55">
        <v>1263439.3951188913</v>
      </c>
      <c r="AV74" s="56">
        <v>5.2583333333333337</v>
      </c>
      <c r="AW74" s="56">
        <v>5.5633333333333326</v>
      </c>
      <c r="AX74" s="57">
        <v>0.91519219035997557</v>
      </c>
      <c r="AY74" s="57">
        <v>1.0926666666666667</v>
      </c>
      <c r="AZ74" s="58">
        <v>330961.47600000002</v>
      </c>
      <c r="BA74" s="59">
        <v>-135483.09</v>
      </c>
      <c r="BB74" s="55">
        <v>49183.929209000067</v>
      </c>
      <c r="BC74" s="55">
        <v>1973.3447159501666</v>
      </c>
      <c r="BD74" s="55">
        <v>318.50848881511018</v>
      </c>
      <c r="BE74" s="55">
        <v>13909.555126029261</v>
      </c>
      <c r="BF74" s="55">
        <v>1936.0385270071802</v>
      </c>
      <c r="BG74" s="55">
        <v>12907.548942424199</v>
      </c>
      <c r="BH74" s="55">
        <v>16436.464316492144</v>
      </c>
      <c r="BI74" s="55">
        <v>1090.9447768704849</v>
      </c>
      <c r="BJ74" s="55">
        <v>611.52431541152237</v>
      </c>
      <c r="BK74" s="55">
        <v>54098.73990854236</v>
      </c>
      <c r="BL74" s="55">
        <v>5390.06211040773</v>
      </c>
      <c r="BM74" s="55">
        <v>4787.4698029847477</v>
      </c>
      <c r="BN74" s="55">
        <v>13768.084207346199</v>
      </c>
      <c r="BO74" s="55">
        <v>12.696970742459067</v>
      </c>
      <c r="BP74" s="55">
        <v>1194.0143976045151</v>
      </c>
      <c r="BQ74" s="55">
        <v>5829.0438069301636</v>
      </c>
      <c r="BR74" s="55">
        <v>16530.137586123936</v>
      </c>
      <c r="BS74" s="55">
        <v>2600.6750749725979</v>
      </c>
      <c r="BT74" s="55">
        <v>2039.4524561662472</v>
      </c>
      <c r="BU74" s="55">
        <v>1774.5614492855748</v>
      </c>
      <c r="BV74" s="55">
        <v>172.54169275480874</v>
      </c>
      <c r="BW74" s="55">
        <v>-4914.810699542295</v>
      </c>
      <c r="BX74" s="55">
        <v>2227.201</v>
      </c>
      <c r="BY74" s="46">
        <v>373312.93903562939</v>
      </c>
    </row>
    <row r="75" spans="1:77" ht="15.75" x14ac:dyDescent="0.25">
      <c r="A75" s="63">
        <f t="shared" si="4"/>
        <v>1997</v>
      </c>
      <c r="B75" s="64">
        <f t="shared" si="5"/>
        <v>4</v>
      </c>
      <c r="C75" s="46">
        <v>192526</v>
      </c>
      <c r="D75" s="84">
        <v>30151</v>
      </c>
      <c r="E75" s="46">
        <v>162375</v>
      </c>
      <c r="F75" s="46">
        <v>114305</v>
      </c>
      <c r="G75" s="46">
        <v>31503</v>
      </c>
      <c r="H75" s="46">
        <v>43975</v>
      </c>
      <c r="I75" s="46">
        <v>43395</v>
      </c>
      <c r="J75" s="46">
        <v>580</v>
      </c>
      <c r="K75" s="46">
        <v>44411</v>
      </c>
      <c r="L75" s="46">
        <v>41668</v>
      </c>
      <c r="M75" s="46">
        <v>34547.635443675281</v>
      </c>
      <c r="N75" s="46">
        <v>8854.351556949674</v>
      </c>
      <c r="O75" s="46">
        <v>3558.7984731384786</v>
      </c>
      <c r="P75" s="46">
        <v>22134.485413587128</v>
      </c>
      <c r="Q75" s="46">
        <v>133088</v>
      </c>
      <c r="R75" s="46">
        <v>2220248.32791756</v>
      </c>
      <c r="S75" s="47">
        <v>0.69127286704133473</v>
      </c>
      <c r="T75" s="47">
        <v>0.70776431477188229</v>
      </c>
      <c r="U75" s="47">
        <v>0.71136082277878299</v>
      </c>
      <c r="V75" s="47">
        <v>0.68761378038944576</v>
      </c>
      <c r="W75" s="47">
        <v>0.79047983607664762</v>
      </c>
      <c r="X75" s="47">
        <v>0.85216473072861665</v>
      </c>
      <c r="Y75" s="47">
        <v>0.72207956405396934</v>
      </c>
      <c r="Z75" s="46">
        <v>2394.7220456499999</v>
      </c>
      <c r="AA75" s="48">
        <v>39828.366000000002</v>
      </c>
      <c r="AB75" s="46">
        <v>17705.919999999998</v>
      </c>
      <c r="AC75" s="60">
        <v>33181.065000000002</v>
      </c>
      <c r="AD75" s="46">
        <v>51044.051099999997</v>
      </c>
      <c r="AE75" s="46">
        <v>14776.9</v>
      </c>
      <c r="AF75" s="50">
        <v>14131.5</v>
      </c>
      <c r="AG75" s="51">
        <f t="shared" si="3"/>
        <v>0.95632372148420852</v>
      </c>
      <c r="AH75" s="50">
        <v>12076.8</v>
      </c>
      <c r="AI75" s="50">
        <v>11615</v>
      </c>
      <c r="AJ75" s="50">
        <v>2780</v>
      </c>
      <c r="AK75" s="50">
        <v>2750.4</v>
      </c>
      <c r="AL75" s="52">
        <v>16.542602700113861</v>
      </c>
      <c r="AM75" s="46">
        <v>6463539.9000000004</v>
      </c>
      <c r="AN75" s="53">
        <v>64536</v>
      </c>
      <c r="AO75" s="61">
        <v>16137</v>
      </c>
      <c r="AP75" s="46">
        <v>146238</v>
      </c>
      <c r="AQ75" s="47">
        <v>0.69144901326046404</v>
      </c>
      <c r="AR75" s="46">
        <v>9484.8837081709335</v>
      </c>
      <c r="AS75" s="54">
        <v>0.56472</v>
      </c>
      <c r="AT75" s="55">
        <v>276925</v>
      </c>
      <c r="AU75" s="55">
        <v>1275294</v>
      </c>
      <c r="AV75" s="56">
        <v>4.9996666666666663</v>
      </c>
      <c r="AW75" s="56">
        <v>5.7033333333333331</v>
      </c>
      <c r="AX75" s="57">
        <v>0.88994363690299605</v>
      </c>
      <c r="AY75" s="57">
        <v>1.1236666666666668</v>
      </c>
      <c r="AZ75" s="58">
        <v>333627.255</v>
      </c>
      <c r="BA75" s="59">
        <v>-129713.54</v>
      </c>
      <c r="BB75" s="55">
        <v>50096.20696985189</v>
      </c>
      <c r="BC75" s="55">
        <v>2003.0289393687051</v>
      </c>
      <c r="BD75" s="55">
        <v>326.28780960111084</v>
      </c>
      <c r="BE75" s="55">
        <v>14318.838576053115</v>
      </c>
      <c r="BF75" s="55">
        <v>1869.8383946617851</v>
      </c>
      <c r="BG75" s="55">
        <v>13101.332373552843</v>
      </c>
      <c r="BH75" s="55">
        <v>16677.103443362372</v>
      </c>
      <c r="BI75" s="55">
        <v>1112.7354859643046</v>
      </c>
      <c r="BJ75" s="55">
        <v>687.04194728765628</v>
      </c>
      <c r="BK75" s="55">
        <v>54845.391671353951</v>
      </c>
      <c r="BL75" s="55">
        <v>5439.7950222562031</v>
      </c>
      <c r="BM75" s="55">
        <v>4924.052958620854</v>
      </c>
      <c r="BN75" s="55">
        <v>13930.361643066577</v>
      </c>
      <c r="BO75" s="55">
        <v>14.307464751648713</v>
      </c>
      <c r="BP75" s="55">
        <v>1293.3778646779351</v>
      </c>
      <c r="BQ75" s="55">
        <v>5788.5549720103763</v>
      </c>
      <c r="BR75" s="55">
        <v>16632.181302918692</v>
      </c>
      <c r="BS75" s="55">
        <v>2706.3559553287987</v>
      </c>
      <c r="BT75" s="55">
        <v>2109.5707369242</v>
      </c>
      <c r="BU75" s="55">
        <v>1883.1420043025732</v>
      </c>
      <c r="BV75" s="55">
        <v>123.6913219070934</v>
      </c>
      <c r="BW75" s="55">
        <v>-4749.1847015020603</v>
      </c>
      <c r="BX75" s="55">
        <v>2186.933</v>
      </c>
      <c r="BY75" s="46">
        <v>376524.03341529734</v>
      </c>
    </row>
    <row r="76" spans="1:77" ht="15.75" x14ac:dyDescent="0.25">
      <c r="A76" s="44">
        <f t="shared" si="4"/>
        <v>1998</v>
      </c>
      <c r="B76" s="45">
        <f t="shared" si="5"/>
        <v>1</v>
      </c>
      <c r="C76" s="46">
        <v>194375</v>
      </c>
      <c r="D76" s="84">
        <v>30041</v>
      </c>
      <c r="E76" s="46">
        <v>164334</v>
      </c>
      <c r="F76" s="46">
        <v>114113</v>
      </c>
      <c r="G76" s="46">
        <v>31789</v>
      </c>
      <c r="H76" s="46">
        <v>45803</v>
      </c>
      <c r="I76" s="46">
        <v>45203</v>
      </c>
      <c r="J76" s="46">
        <v>600</v>
      </c>
      <c r="K76" s="46">
        <v>45226</v>
      </c>
      <c r="L76" s="46">
        <v>42556</v>
      </c>
      <c r="M76" s="46">
        <v>35636.45180616741</v>
      </c>
      <c r="N76" s="46">
        <v>8768.5231643274037</v>
      </c>
      <c r="O76" s="46">
        <v>3193.8542096671408</v>
      </c>
      <c r="P76" s="46">
        <v>23674.07443217286</v>
      </c>
      <c r="Q76" s="46">
        <v>134570</v>
      </c>
      <c r="R76" s="46">
        <v>2238803.9199466729</v>
      </c>
      <c r="S76" s="47">
        <v>0.69232154340836016</v>
      </c>
      <c r="T76" s="47">
        <v>0.70552873029365626</v>
      </c>
      <c r="U76" s="47">
        <v>0.7182358677529963</v>
      </c>
      <c r="V76" s="47">
        <v>0.68351658075791433</v>
      </c>
      <c r="W76" s="47">
        <v>0.79115995223986202</v>
      </c>
      <c r="X76" s="47">
        <v>0.84248989566688604</v>
      </c>
      <c r="Y76" s="47">
        <v>0.69037498485472093</v>
      </c>
      <c r="Z76" s="46">
        <v>2409.4316405249997</v>
      </c>
      <c r="AA76" s="48">
        <v>39852.650999999998</v>
      </c>
      <c r="AB76" s="46">
        <v>17803.132000000001</v>
      </c>
      <c r="AC76" s="60">
        <v>33282.122000000003</v>
      </c>
      <c r="AD76" s="46">
        <v>50051.165800000002</v>
      </c>
      <c r="AE76" s="46">
        <v>14974.1</v>
      </c>
      <c r="AF76" s="50">
        <v>14298</v>
      </c>
      <c r="AG76" s="51">
        <f t="shared" si="3"/>
        <v>0.95484870543137812</v>
      </c>
      <c r="AH76" s="50">
        <v>12251.8</v>
      </c>
      <c r="AI76" s="50">
        <v>11767.4</v>
      </c>
      <c r="AJ76" s="50">
        <v>2796.1</v>
      </c>
      <c r="AK76" s="50">
        <v>2739.2</v>
      </c>
      <c r="AL76" s="52">
        <v>15.890642163412595</v>
      </c>
      <c r="AM76" s="46">
        <v>6497504.4000000004</v>
      </c>
      <c r="AN76" s="53">
        <v>65016</v>
      </c>
      <c r="AO76" s="61">
        <v>16714</v>
      </c>
      <c r="AP76" s="46">
        <v>147620</v>
      </c>
      <c r="AQ76" s="47">
        <v>0.70023809389792924</v>
      </c>
      <c r="AR76" s="46">
        <v>9691.8749341620151</v>
      </c>
      <c r="AS76" s="54">
        <v>0.53371333333333337</v>
      </c>
      <c r="AT76" s="50">
        <v>283782</v>
      </c>
      <c r="AU76" s="50">
        <v>1256504</v>
      </c>
      <c r="AV76" s="56">
        <v>4.5956666666666672</v>
      </c>
      <c r="AW76" s="56">
        <v>5.53</v>
      </c>
      <c r="AX76" s="57">
        <v>0.92024539877300615</v>
      </c>
      <c r="AY76" s="57">
        <v>1.0866666666666667</v>
      </c>
      <c r="AZ76" s="58">
        <v>343789.17200000002</v>
      </c>
      <c r="BA76" s="62">
        <v>-157840.79999999999</v>
      </c>
      <c r="BB76" s="55">
        <v>51097.444402129549</v>
      </c>
      <c r="BC76" s="55">
        <v>2014.4605585463464</v>
      </c>
      <c r="BD76" s="55">
        <v>335.19830196500152</v>
      </c>
      <c r="BE76" s="55">
        <v>14762.958625059629</v>
      </c>
      <c r="BF76" s="55">
        <v>1816.7496691365127</v>
      </c>
      <c r="BG76" s="55">
        <v>13320.708577821611</v>
      </c>
      <c r="BH76" s="55">
        <v>16917.097817175563</v>
      </c>
      <c r="BI76" s="55">
        <v>1123.2267727345488</v>
      </c>
      <c r="BJ76" s="55">
        <v>807.04407969033446</v>
      </c>
      <c r="BK76" s="55">
        <v>55751.379407028959</v>
      </c>
      <c r="BL76" s="55">
        <v>5472.0822796211824</v>
      </c>
      <c r="BM76" s="55">
        <v>5065.9578890902667</v>
      </c>
      <c r="BN76" s="55">
        <v>14120.443589300934</v>
      </c>
      <c r="BO76" s="55">
        <v>17.02623502297412</v>
      </c>
      <c r="BP76" s="55">
        <v>1438.6586676835495</v>
      </c>
      <c r="BQ76" s="55">
        <v>5773.5279127005333</v>
      </c>
      <c r="BR76" s="55">
        <v>16731.859291986893</v>
      </c>
      <c r="BS76" s="55">
        <v>2856.7022008905005</v>
      </c>
      <c r="BT76" s="55">
        <v>2180.0457018948819</v>
      </c>
      <c r="BU76" s="55">
        <v>2054.4513875424964</v>
      </c>
      <c r="BV76" s="55">
        <v>40.624072880711715</v>
      </c>
      <c r="BW76" s="55">
        <v>-4653.935004899412</v>
      </c>
      <c r="BX76" s="55">
        <v>2113.5149999999999</v>
      </c>
      <c r="BY76" s="46">
        <v>379951.68725336081</v>
      </c>
    </row>
    <row r="77" spans="1:77" ht="15.75" x14ac:dyDescent="0.25">
      <c r="A77" s="63">
        <f t="shared" si="4"/>
        <v>1998</v>
      </c>
      <c r="B77" s="64">
        <f t="shared" si="5"/>
        <v>2</v>
      </c>
      <c r="C77" s="46">
        <v>195968</v>
      </c>
      <c r="D77" s="84">
        <v>30591</v>
      </c>
      <c r="E77" s="46">
        <v>165377</v>
      </c>
      <c r="F77" s="46">
        <v>115735</v>
      </c>
      <c r="G77" s="46">
        <v>32141</v>
      </c>
      <c r="H77" s="46">
        <v>46188</v>
      </c>
      <c r="I77" s="46">
        <v>45649</v>
      </c>
      <c r="J77" s="46">
        <v>539</v>
      </c>
      <c r="K77" s="46">
        <v>45971</v>
      </c>
      <c r="L77" s="46">
        <v>44067</v>
      </c>
      <c r="M77" s="46">
        <v>36804.249666456897</v>
      </c>
      <c r="N77" s="46">
        <v>9184.6829810445142</v>
      </c>
      <c r="O77" s="46">
        <v>3774.67017459312</v>
      </c>
      <c r="P77" s="46">
        <v>23844.896510819264</v>
      </c>
      <c r="Q77" s="46">
        <v>137435</v>
      </c>
      <c r="R77" s="46">
        <v>2257516.7934004352</v>
      </c>
      <c r="S77" s="47">
        <v>0.70131347975179625</v>
      </c>
      <c r="T77" s="47">
        <v>0.70641551820970316</v>
      </c>
      <c r="U77" s="47">
        <v>0.72219283780840671</v>
      </c>
      <c r="V77" s="47">
        <v>0.69002606847904668</v>
      </c>
      <c r="W77" s="47">
        <v>0.79504470209479894</v>
      </c>
      <c r="X77" s="47">
        <v>0.81668822474867819</v>
      </c>
      <c r="Y77" s="47">
        <v>0.67764862884900667</v>
      </c>
      <c r="Z77" s="46">
        <v>2421.1993164249993</v>
      </c>
      <c r="AA77" s="48">
        <v>39938.572</v>
      </c>
      <c r="AB77" s="46">
        <v>17905.538</v>
      </c>
      <c r="AC77" s="60">
        <v>33398.538999999997</v>
      </c>
      <c r="AD77" s="46">
        <v>59336.544199999997</v>
      </c>
      <c r="AE77" s="46">
        <v>15107.2</v>
      </c>
      <c r="AF77" s="50">
        <v>14435.4</v>
      </c>
      <c r="AG77" s="51">
        <f t="shared" si="3"/>
        <v>0.9555311374708747</v>
      </c>
      <c r="AH77" s="50">
        <v>12363.8</v>
      </c>
      <c r="AI77" s="50">
        <v>11864.7</v>
      </c>
      <c r="AJ77" s="50">
        <v>2818.1</v>
      </c>
      <c r="AK77" s="50">
        <v>2756</v>
      </c>
      <c r="AL77" s="52">
        <v>15.628338003583028</v>
      </c>
      <c r="AM77" s="46">
        <v>6591560.7000000002</v>
      </c>
      <c r="AN77" s="53">
        <v>66506</v>
      </c>
      <c r="AO77" s="61">
        <v>16800</v>
      </c>
      <c r="AP77" s="46">
        <v>148577</v>
      </c>
      <c r="AQ77" s="47">
        <v>0.70073338989105194</v>
      </c>
      <c r="AR77" s="46">
        <v>9820.9565600969145</v>
      </c>
      <c r="AS77" s="54">
        <v>0.5226966666666667</v>
      </c>
      <c r="AT77" s="55">
        <v>299727</v>
      </c>
      <c r="AU77" s="55">
        <v>1262685</v>
      </c>
      <c r="AV77" s="56">
        <v>4.3576666666666668</v>
      </c>
      <c r="AW77" s="56">
        <v>5.56</v>
      </c>
      <c r="AX77" s="57">
        <v>0.90881551045137832</v>
      </c>
      <c r="AY77" s="57">
        <v>1.1003333333333334</v>
      </c>
      <c r="AZ77" s="58">
        <v>349355.69300000003</v>
      </c>
      <c r="BA77" s="59">
        <v>-159288.34</v>
      </c>
      <c r="BB77" s="55">
        <v>52157.761614188799</v>
      </c>
      <c r="BC77" s="55">
        <v>2030.2489827988643</v>
      </c>
      <c r="BD77" s="55">
        <v>344.28317812455731</v>
      </c>
      <c r="BE77" s="55">
        <v>15217.523194638385</v>
      </c>
      <c r="BF77" s="55">
        <v>1793.0143112717988</v>
      </c>
      <c r="BG77" s="55">
        <v>13524.875628400476</v>
      </c>
      <c r="BH77" s="55">
        <v>17179.556439830616</v>
      </c>
      <c r="BI77" s="55">
        <v>1143.9325783488271</v>
      </c>
      <c r="BJ77" s="55">
        <v>924.32730077527185</v>
      </c>
      <c r="BK77" s="55">
        <v>56545.822738487383</v>
      </c>
      <c r="BL77" s="55">
        <v>5517.2642707187024</v>
      </c>
      <c r="BM77" s="55">
        <v>5200.4367056419251</v>
      </c>
      <c r="BN77" s="55">
        <v>14314.198932074307</v>
      </c>
      <c r="BO77" s="55">
        <v>19.003249122314635</v>
      </c>
      <c r="BP77" s="55">
        <v>1558.1075218123756</v>
      </c>
      <c r="BQ77" s="55">
        <v>5710.4059238963837</v>
      </c>
      <c r="BR77" s="55">
        <v>16849.686770819415</v>
      </c>
      <c r="BS77" s="55">
        <v>2986.859818758981</v>
      </c>
      <c r="BT77" s="55">
        <v>2236.717407125202</v>
      </c>
      <c r="BU77" s="55">
        <v>2149.894585821467</v>
      </c>
      <c r="BV77" s="55">
        <v>3.2475441178743747</v>
      </c>
      <c r="BW77" s="55">
        <v>-4388.0611242985888</v>
      </c>
      <c r="BX77" s="55">
        <v>2076.41</v>
      </c>
      <c r="BY77" s="46">
        <v>383468.04419195879</v>
      </c>
    </row>
    <row r="78" spans="1:77" ht="15.75" x14ac:dyDescent="0.25">
      <c r="A78" s="63">
        <f t="shared" si="4"/>
        <v>1998</v>
      </c>
      <c r="B78" s="64">
        <f t="shared" si="5"/>
        <v>3</v>
      </c>
      <c r="C78" s="46">
        <v>198255</v>
      </c>
      <c r="D78" s="84">
        <v>30617</v>
      </c>
      <c r="E78" s="46">
        <v>167638</v>
      </c>
      <c r="F78" s="46">
        <v>116246</v>
      </c>
      <c r="G78" s="46">
        <v>32485</v>
      </c>
      <c r="H78" s="46">
        <v>48552</v>
      </c>
      <c r="I78" s="46">
        <v>47558</v>
      </c>
      <c r="J78" s="46">
        <v>994</v>
      </c>
      <c r="K78" s="46">
        <v>46175</v>
      </c>
      <c r="L78" s="46">
        <v>45203</v>
      </c>
      <c r="M78" s="46">
        <v>37711.408584015109</v>
      </c>
      <c r="N78" s="46">
        <v>9948.9489615199072</v>
      </c>
      <c r="O78" s="46">
        <v>3432.2387240717835</v>
      </c>
      <c r="P78" s="46">
        <v>24330.22089842342</v>
      </c>
      <c r="Q78" s="46">
        <v>139766</v>
      </c>
      <c r="R78" s="46">
        <v>2278364.0180843319</v>
      </c>
      <c r="S78" s="47">
        <v>0.70498095886610679</v>
      </c>
      <c r="T78" s="47">
        <v>0.71798599521703976</v>
      </c>
      <c r="U78" s="47">
        <v>0.72775126981683858</v>
      </c>
      <c r="V78" s="47">
        <v>0.69370032381513103</v>
      </c>
      <c r="W78" s="47">
        <v>0.7887601515971846</v>
      </c>
      <c r="X78" s="47">
        <v>0.82835210052430153</v>
      </c>
      <c r="Y78" s="47">
        <v>0.69815407462091716</v>
      </c>
      <c r="Z78" s="46">
        <v>2435.9089113</v>
      </c>
      <c r="AA78" s="48">
        <v>40024.591999999997</v>
      </c>
      <c r="AB78" s="46">
        <v>18046.488000000001</v>
      </c>
      <c r="AC78" s="60">
        <v>33515.292000000001</v>
      </c>
      <c r="AD78" s="46">
        <v>64538.669842831325</v>
      </c>
      <c r="AE78" s="46">
        <v>15314</v>
      </c>
      <c r="AF78" s="50">
        <v>14595.8</v>
      </c>
      <c r="AG78" s="51">
        <f t="shared" si="3"/>
        <v>0.95310173697270462</v>
      </c>
      <c r="AH78" s="50">
        <v>12525.4</v>
      </c>
      <c r="AI78" s="50">
        <v>11995.4</v>
      </c>
      <c r="AJ78" s="50">
        <v>2831.2</v>
      </c>
      <c r="AK78" s="50">
        <v>2766.5</v>
      </c>
      <c r="AL78" s="52">
        <v>15.141383741811701</v>
      </c>
      <c r="AM78" s="46">
        <v>6794688.5</v>
      </c>
      <c r="AN78" s="53">
        <v>67929</v>
      </c>
      <c r="AO78" s="61">
        <v>16755</v>
      </c>
      <c r="AP78" s="46">
        <v>150883</v>
      </c>
      <c r="AQ78" s="47">
        <v>0.69785123966942153</v>
      </c>
      <c r="AR78" s="46">
        <v>9930.6014592623815</v>
      </c>
      <c r="AS78" s="54">
        <v>0.51142333333333334</v>
      </c>
      <c r="AT78" s="55">
        <v>306362</v>
      </c>
      <c r="AU78" s="55">
        <v>1265082</v>
      </c>
      <c r="AV78" s="56">
        <v>4.3103333333333333</v>
      </c>
      <c r="AW78" s="56">
        <v>5.4966666666666661</v>
      </c>
      <c r="AX78" s="57">
        <v>0.89472114524306601</v>
      </c>
      <c r="AY78" s="57">
        <v>1.1176666666666666</v>
      </c>
      <c r="AZ78" s="58">
        <v>353728.06</v>
      </c>
      <c r="BA78" s="59">
        <v>-143069.82</v>
      </c>
      <c r="BB78" s="55">
        <v>53277.15860602961</v>
      </c>
      <c r="BC78" s="55">
        <v>2050.3942121262585</v>
      </c>
      <c r="BD78" s="55">
        <v>353.54243807977775</v>
      </c>
      <c r="BE78" s="55">
        <v>15682.532284789377</v>
      </c>
      <c r="BF78" s="55">
        <v>1798.632321067643</v>
      </c>
      <c r="BG78" s="55">
        <v>13713.833525289429</v>
      </c>
      <c r="BH78" s="55">
        <v>17464.479311327515</v>
      </c>
      <c r="BI78" s="55">
        <v>1174.8529028071387</v>
      </c>
      <c r="BJ78" s="55">
        <v>1038.8916105424682</v>
      </c>
      <c r="BK78" s="55">
        <v>57228.721665729186</v>
      </c>
      <c r="BL78" s="55">
        <v>5575.3409955487596</v>
      </c>
      <c r="BM78" s="55">
        <v>5327.4894082758274</v>
      </c>
      <c r="BN78" s="55">
        <v>14511.627671386683</v>
      </c>
      <c r="BO78" s="55">
        <v>20.238507049670257</v>
      </c>
      <c r="BP78" s="55">
        <v>1651.7244270644126</v>
      </c>
      <c r="BQ78" s="55">
        <v>5599.1890055979238</v>
      </c>
      <c r="BR78" s="55">
        <v>16985.663739416257</v>
      </c>
      <c r="BS78" s="55">
        <v>3096.8288089342395</v>
      </c>
      <c r="BT78" s="55">
        <v>2279.5858526151596</v>
      </c>
      <c r="BU78" s="55">
        <v>2169.4715991394846</v>
      </c>
      <c r="BV78" s="55">
        <v>11.561735618581288</v>
      </c>
      <c r="BW78" s="55">
        <v>-3951.5630596995866</v>
      </c>
      <c r="BX78" s="55">
        <v>2046.675</v>
      </c>
      <c r="BY78" s="46">
        <v>387090.42885225377</v>
      </c>
    </row>
    <row r="79" spans="1:77" ht="15.75" x14ac:dyDescent="0.25">
      <c r="A79" s="63">
        <f t="shared" si="4"/>
        <v>1998</v>
      </c>
      <c r="B79" s="64">
        <f t="shared" si="5"/>
        <v>4</v>
      </c>
      <c r="C79" s="46">
        <v>200337</v>
      </c>
      <c r="D79" s="84">
        <v>31000</v>
      </c>
      <c r="E79" s="46">
        <v>169337</v>
      </c>
      <c r="F79" s="46">
        <v>118545</v>
      </c>
      <c r="G79" s="46">
        <v>32862</v>
      </c>
      <c r="H79" s="46">
        <v>49981</v>
      </c>
      <c r="I79" s="46">
        <v>48861</v>
      </c>
      <c r="J79" s="46">
        <v>1120</v>
      </c>
      <c r="K79" s="46">
        <v>46065</v>
      </c>
      <c r="L79" s="46">
        <v>47116</v>
      </c>
      <c r="M79" s="46">
        <v>39374.533266205166</v>
      </c>
      <c r="N79" s="46">
        <v>10353.435370216981</v>
      </c>
      <c r="O79" s="46">
        <v>4153.9554914597684</v>
      </c>
      <c r="P79" s="46">
        <v>24867.142404528415</v>
      </c>
      <c r="Q79" s="46">
        <v>142271</v>
      </c>
      <c r="R79" s="46">
        <v>2300384.4007397131</v>
      </c>
      <c r="S79" s="47">
        <v>0.71015838312443536</v>
      </c>
      <c r="T79" s="47">
        <v>0.72054494073980346</v>
      </c>
      <c r="U79" s="47">
        <v>0.73361329194814684</v>
      </c>
      <c r="V79" s="47">
        <v>0.70158203884488657</v>
      </c>
      <c r="W79" s="47">
        <v>0.78834255942689679</v>
      </c>
      <c r="X79" s="47">
        <v>0.81793870447406403</v>
      </c>
      <c r="Y79" s="47">
        <v>0.72576865960177739</v>
      </c>
      <c r="Z79" s="46">
        <v>2444.7346682249995</v>
      </c>
      <c r="AA79" s="48">
        <v>40110.589999999997</v>
      </c>
      <c r="AB79" s="46">
        <v>18066.870999999999</v>
      </c>
      <c r="AC79" s="60">
        <v>33632.279000000002</v>
      </c>
      <c r="AD79" s="46">
        <v>69535.99008667031</v>
      </c>
      <c r="AE79" s="46">
        <v>15440.3</v>
      </c>
      <c r="AF79" s="50">
        <v>14739.5</v>
      </c>
      <c r="AG79" s="51">
        <f t="shared" si="3"/>
        <v>0.95461228084946537</v>
      </c>
      <c r="AH79" s="50">
        <v>12656.2</v>
      </c>
      <c r="AI79" s="50">
        <v>12141.8</v>
      </c>
      <c r="AJ79" s="50">
        <v>2865.8</v>
      </c>
      <c r="AK79" s="50">
        <v>2828</v>
      </c>
      <c r="AL79" s="52">
        <v>14.538051442333318</v>
      </c>
      <c r="AM79" s="46">
        <v>6746311.2999999998</v>
      </c>
      <c r="AN79" s="53">
        <v>68914</v>
      </c>
      <c r="AO79" s="61">
        <v>17207</v>
      </c>
      <c r="AP79" s="46">
        <v>152130</v>
      </c>
      <c r="AQ79" s="47">
        <v>0.70419920275214332</v>
      </c>
      <c r="AR79" s="46">
        <v>10020.804547502838</v>
      </c>
      <c r="AS79" s="54">
        <v>0.50629999999999997</v>
      </c>
      <c r="AT79" s="55">
        <v>336404</v>
      </c>
      <c r="AU79" s="55">
        <v>1283150</v>
      </c>
      <c r="AV79" s="56">
        <v>3.7173333333333338</v>
      </c>
      <c r="AW79" s="56">
        <v>5.166666666666667</v>
      </c>
      <c r="AX79" s="57">
        <v>0.84985835694051004</v>
      </c>
      <c r="AY79" s="57">
        <v>1.1766666666666665</v>
      </c>
      <c r="AZ79" s="58">
        <v>346416.96600000001</v>
      </c>
      <c r="BA79" s="59">
        <v>-171200.42</v>
      </c>
      <c r="BB79" s="55">
        <v>54455.635377652026</v>
      </c>
      <c r="BC79" s="55">
        <v>2074.8962465285304</v>
      </c>
      <c r="BD79" s="55">
        <v>362.97608183066336</v>
      </c>
      <c r="BE79" s="55">
        <v>16157.985895512607</v>
      </c>
      <c r="BF79" s="55">
        <v>1833.603698524046</v>
      </c>
      <c r="BG79" s="55">
        <v>13887.582268488484</v>
      </c>
      <c r="BH79" s="55">
        <v>17771.866431666287</v>
      </c>
      <c r="BI79" s="55">
        <v>1215.9877461094848</v>
      </c>
      <c r="BJ79" s="55">
        <v>1150.7370089919243</v>
      </c>
      <c r="BK79" s="55">
        <v>57800.076188754443</v>
      </c>
      <c r="BL79" s="55">
        <v>5646.3124541113575</v>
      </c>
      <c r="BM79" s="55">
        <v>5447.1159969919772</v>
      </c>
      <c r="BN79" s="55">
        <v>14712.729807238076</v>
      </c>
      <c r="BO79" s="55">
        <v>20.732008805040987</v>
      </c>
      <c r="BP79" s="55">
        <v>1719.5093834396621</v>
      </c>
      <c r="BQ79" s="55">
        <v>5439.8771578051601</v>
      </c>
      <c r="BR79" s="55">
        <v>17139.790197777424</v>
      </c>
      <c r="BS79" s="55">
        <v>3186.6091714162785</v>
      </c>
      <c r="BT79" s="55">
        <v>2308.6510383647565</v>
      </c>
      <c r="BU79" s="55">
        <v>2113.1824274965516</v>
      </c>
      <c r="BV79" s="55">
        <v>65.566647382832571</v>
      </c>
      <c r="BW79" s="55">
        <v>-3344.4408111024131</v>
      </c>
      <c r="BX79" s="55">
        <v>2024.3109999999999</v>
      </c>
      <c r="BY79" s="46">
        <v>390758.71867273253</v>
      </c>
    </row>
    <row r="80" spans="1:77" ht="15.75" x14ac:dyDescent="0.25">
      <c r="A80" s="63">
        <f t="shared" si="4"/>
        <v>1999</v>
      </c>
      <c r="B80" s="64">
        <f t="shared" si="5"/>
        <v>1</v>
      </c>
      <c r="C80" s="46">
        <v>201965</v>
      </c>
      <c r="D80" s="84">
        <v>31257</v>
      </c>
      <c r="E80" s="46">
        <v>170708</v>
      </c>
      <c r="F80" s="46">
        <v>118909</v>
      </c>
      <c r="G80" s="46">
        <v>33242</v>
      </c>
      <c r="H80" s="46">
        <v>50711</v>
      </c>
      <c r="I80" s="46">
        <v>49522</v>
      </c>
      <c r="J80" s="46">
        <v>1189</v>
      </c>
      <c r="K80" s="46">
        <v>47985</v>
      </c>
      <c r="L80" s="46">
        <v>48882</v>
      </c>
      <c r="M80" s="46">
        <v>39829.241032095662</v>
      </c>
      <c r="N80" s="46">
        <v>10721.392042003652</v>
      </c>
      <c r="O80" s="46">
        <v>4007.4779451781587</v>
      </c>
      <c r="P80" s="46">
        <v>25100.371044913849</v>
      </c>
      <c r="Q80" s="46">
        <v>144646</v>
      </c>
      <c r="R80" s="46">
        <v>2322864.54409693</v>
      </c>
      <c r="S80" s="47">
        <v>0.71619339984650809</v>
      </c>
      <c r="T80" s="47">
        <v>0.72051737042612418</v>
      </c>
      <c r="U80" s="47">
        <v>0.74029841766440041</v>
      </c>
      <c r="V80" s="47">
        <v>0.70762489398651107</v>
      </c>
      <c r="W80" s="47">
        <v>0.78789204959883297</v>
      </c>
      <c r="X80" s="47">
        <v>0.80426332801440203</v>
      </c>
      <c r="Y80" s="47">
        <v>0.68128827259103419</v>
      </c>
      <c r="Z80" s="46">
        <v>2465.3281010499995</v>
      </c>
      <c r="AA80" s="48">
        <v>40202.160000000003</v>
      </c>
      <c r="AB80" s="46">
        <v>18091.977999999999</v>
      </c>
      <c r="AC80" s="60">
        <v>33754.197</v>
      </c>
      <c r="AD80" s="46">
        <v>74720.876858323812</v>
      </c>
      <c r="AE80" s="46">
        <v>15638.2</v>
      </c>
      <c r="AF80" s="50">
        <v>14940.7</v>
      </c>
      <c r="AG80" s="51">
        <f t="shared" si="3"/>
        <v>0.95539768003990233</v>
      </c>
      <c r="AH80" s="50">
        <v>12880.9</v>
      </c>
      <c r="AI80" s="50">
        <v>12370</v>
      </c>
      <c r="AJ80" s="50">
        <v>2897.7</v>
      </c>
      <c r="AK80" s="50">
        <v>2847.1</v>
      </c>
      <c r="AL80" s="52">
        <v>13.562795621352182</v>
      </c>
      <c r="AM80" s="46">
        <v>6834897.9000000004</v>
      </c>
      <c r="AN80" s="53">
        <v>70066</v>
      </c>
      <c r="AO80" s="61">
        <v>17685</v>
      </c>
      <c r="AP80" s="46">
        <v>153023</v>
      </c>
      <c r="AQ80" s="47">
        <v>0.72052854352072937</v>
      </c>
      <c r="AR80" s="46">
        <v>9976.2215872514262</v>
      </c>
      <c r="AS80" s="54">
        <v>0.49630666666666662</v>
      </c>
      <c r="AT80" s="55">
        <v>351269</v>
      </c>
      <c r="AU80" s="55">
        <v>1343008</v>
      </c>
      <c r="AV80" s="56">
        <v>3.0696666666666665</v>
      </c>
      <c r="AW80" s="56">
        <v>4.87</v>
      </c>
      <c r="AX80" s="57">
        <v>0.89020771513353114</v>
      </c>
      <c r="AY80" s="57">
        <v>1.1233333333333333</v>
      </c>
      <c r="AZ80" s="58">
        <v>350850.71500000003</v>
      </c>
      <c r="BA80" s="59">
        <v>-166302.04999999999</v>
      </c>
      <c r="BB80" s="55">
        <v>55693.191929056004</v>
      </c>
      <c r="BC80" s="55">
        <v>2103.7550860056781</v>
      </c>
      <c r="BD80" s="55">
        <v>372.58410937721374</v>
      </c>
      <c r="BE80" s="55">
        <v>16643.884026808075</v>
      </c>
      <c r="BF80" s="55">
        <v>1897.9284436410062</v>
      </c>
      <c r="BG80" s="55">
        <v>14046.121857997623</v>
      </c>
      <c r="BH80" s="55">
        <v>18101.717800846905</v>
      </c>
      <c r="BI80" s="55">
        <v>1267.3371082558638</v>
      </c>
      <c r="BJ80" s="55">
        <v>1259.8634961236392</v>
      </c>
      <c r="BK80" s="55">
        <v>58259.886307563065</v>
      </c>
      <c r="BL80" s="55">
        <v>5730.1786464064935</v>
      </c>
      <c r="BM80" s="55">
        <v>5559.3164717903728</v>
      </c>
      <c r="BN80" s="55">
        <v>14917.505339628475</v>
      </c>
      <c r="BO80" s="55">
        <v>20.483754388426824</v>
      </c>
      <c r="BP80" s="55">
        <v>1761.4623909381221</v>
      </c>
      <c r="BQ80" s="55">
        <v>5232.4703805180852</v>
      </c>
      <c r="BR80" s="55">
        <v>17312.066145902911</v>
      </c>
      <c r="BS80" s="55">
        <v>3256.2009062050952</v>
      </c>
      <c r="BT80" s="55">
        <v>2323.9129643739907</v>
      </c>
      <c r="BU80" s="55">
        <v>1981.0270708926651</v>
      </c>
      <c r="BV80" s="55">
        <v>165.262279410628</v>
      </c>
      <c r="BW80" s="55">
        <v>-2566.6943785070616</v>
      </c>
      <c r="BX80" s="55">
        <v>2008.3309999999999</v>
      </c>
      <c r="BY80" s="46">
        <v>394480.45191937516</v>
      </c>
    </row>
    <row r="81" spans="1:77" ht="15.75" x14ac:dyDescent="0.25">
      <c r="A81" s="63">
        <f t="shared" si="4"/>
        <v>1999</v>
      </c>
      <c r="B81" s="64">
        <f t="shared" si="5"/>
        <v>2</v>
      </c>
      <c r="C81" s="46">
        <v>204999</v>
      </c>
      <c r="D81" s="84">
        <v>31727</v>
      </c>
      <c r="E81" s="46">
        <v>173272</v>
      </c>
      <c r="F81" s="46">
        <v>120851</v>
      </c>
      <c r="G81" s="46">
        <v>33498</v>
      </c>
      <c r="H81" s="46">
        <v>52166</v>
      </c>
      <c r="I81" s="46">
        <v>51253</v>
      </c>
      <c r="J81" s="46">
        <v>913</v>
      </c>
      <c r="K81" s="46">
        <v>48612</v>
      </c>
      <c r="L81" s="46">
        <v>50128</v>
      </c>
      <c r="M81" s="46">
        <v>42017.028521082444</v>
      </c>
      <c r="N81" s="46">
        <v>10820.473714582557</v>
      </c>
      <c r="O81" s="46">
        <v>4869.5818596930785</v>
      </c>
      <c r="P81" s="46">
        <v>26326.972946806804</v>
      </c>
      <c r="Q81" s="46">
        <v>147165</v>
      </c>
      <c r="R81" s="46">
        <v>2346523.8058648687</v>
      </c>
      <c r="S81" s="47">
        <v>0.71788155064171044</v>
      </c>
      <c r="T81" s="47">
        <v>0.72197168413997403</v>
      </c>
      <c r="U81" s="47">
        <v>0.74105916771150515</v>
      </c>
      <c r="V81" s="47">
        <v>0.71332409810157449</v>
      </c>
      <c r="W81" s="47">
        <v>0.78774788118160122</v>
      </c>
      <c r="X81" s="47">
        <v>0.80745292052345996</v>
      </c>
      <c r="Y81" s="47">
        <v>0.64360024012843009</v>
      </c>
      <c r="Z81" s="46">
        <v>2480.0376959249998</v>
      </c>
      <c r="AA81" s="48">
        <v>40271.623</v>
      </c>
      <c r="AB81" s="46">
        <v>18144.575000000001</v>
      </c>
      <c r="AC81" s="60">
        <v>33840.673999999999</v>
      </c>
      <c r="AD81" s="46">
        <v>79968.883754569673</v>
      </c>
      <c r="AE81" s="46">
        <v>15819.3</v>
      </c>
      <c r="AF81" s="50">
        <v>15106.8</v>
      </c>
      <c r="AG81" s="51">
        <f t="shared" si="3"/>
        <v>0.95496008040810909</v>
      </c>
      <c r="AH81" s="50">
        <v>13040.2</v>
      </c>
      <c r="AI81" s="50">
        <v>12501.2</v>
      </c>
      <c r="AJ81" s="50">
        <v>2913.4</v>
      </c>
      <c r="AK81" s="50">
        <v>2850.7</v>
      </c>
      <c r="AL81" s="52">
        <v>12.815262964274446</v>
      </c>
      <c r="AM81" s="46">
        <v>7025365.2000000002</v>
      </c>
      <c r="AN81" s="53">
        <v>71357</v>
      </c>
      <c r="AO81" s="61">
        <v>18064</v>
      </c>
      <c r="AP81" s="46">
        <v>155208</v>
      </c>
      <c r="AQ81" s="47">
        <v>0.71262203439698291</v>
      </c>
      <c r="AR81" s="46">
        <v>10073.684849655303</v>
      </c>
      <c r="AS81" s="54">
        <v>0.51296333333333333</v>
      </c>
      <c r="AT81" s="55">
        <v>365223</v>
      </c>
      <c r="AU81" s="55">
        <v>1339212</v>
      </c>
      <c r="AV81" s="56">
        <v>2.6140000000000003</v>
      </c>
      <c r="AW81" s="56">
        <v>4.953333333333334</v>
      </c>
      <c r="AX81" s="57">
        <v>0.94607379375591283</v>
      </c>
      <c r="AY81" s="57">
        <v>1.0570000000000002</v>
      </c>
      <c r="AZ81" s="58">
        <v>353859.63299999997</v>
      </c>
      <c r="BA81" s="59">
        <v>-167930.14</v>
      </c>
      <c r="BB81" s="55">
        <v>56858.337777995192</v>
      </c>
      <c r="BC81" s="55">
        <v>2138.5965873942655</v>
      </c>
      <c r="BD81" s="55">
        <v>381.39367664494836</v>
      </c>
      <c r="BE81" s="55">
        <v>17084.789668603029</v>
      </c>
      <c r="BF81" s="55">
        <v>1914.086964231388</v>
      </c>
      <c r="BG81" s="55">
        <v>14298.388950602228</v>
      </c>
      <c r="BH81" s="55">
        <v>18454.671228180388</v>
      </c>
      <c r="BI81" s="55">
        <v>1282.2420098120697</v>
      </c>
      <c r="BJ81" s="55">
        <v>1304.1686925268693</v>
      </c>
      <c r="BK81" s="55">
        <v>58873.355832061286</v>
      </c>
      <c r="BL81" s="55">
        <v>5835.3536647619494</v>
      </c>
      <c r="BM81" s="55">
        <v>5650.670072993581</v>
      </c>
      <c r="BN81" s="55">
        <v>15135.013416733244</v>
      </c>
      <c r="BO81" s="55">
        <v>20.590950866410431</v>
      </c>
      <c r="BP81" s="55">
        <v>1798.4586375622571</v>
      </c>
      <c r="BQ81" s="55">
        <v>5089.4195173960215</v>
      </c>
      <c r="BR81" s="55">
        <v>17532.250066791941</v>
      </c>
      <c r="BS81" s="55">
        <v>3330.6572376385834</v>
      </c>
      <c r="BT81" s="55">
        <v>2352.1525490280878</v>
      </c>
      <c r="BU81" s="55">
        <v>1916.5540998940444</v>
      </c>
      <c r="BV81" s="55">
        <v>212.23562045749497</v>
      </c>
      <c r="BW81" s="55">
        <v>-2015.0180540660958</v>
      </c>
      <c r="BX81" s="55">
        <v>2001.1010000000001</v>
      </c>
      <c r="BY81" s="46">
        <v>398228.10435029096</v>
      </c>
    </row>
    <row r="82" spans="1:77" ht="15.75" x14ac:dyDescent="0.25">
      <c r="A82" s="63">
        <f t="shared" si="4"/>
        <v>1999</v>
      </c>
      <c r="B82" s="64">
        <f t="shared" si="5"/>
        <v>3</v>
      </c>
      <c r="C82" s="46">
        <v>207459</v>
      </c>
      <c r="D82" s="84">
        <v>31272</v>
      </c>
      <c r="E82" s="46">
        <v>176187</v>
      </c>
      <c r="F82" s="46">
        <v>122695</v>
      </c>
      <c r="G82" s="46">
        <v>33473</v>
      </c>
      <c r="H82" s="46">
        <v>53150</v>
      </c>
      <c r="I82" s="46">
        <v>51821</v>
      </c>
      <c r="J82" s="46">
        <v>1329</v>
      </c>
      <c r="K82" s="46">
        <v>49833</v>
      </c>
      <c r="L82" s="46">
        <v>51692</v>
      </c>
      <c r="M82" s="46">
        <v>42732.375229704216</v>
      </c>
      <c r="N82" s="46">
        <v>11454.428496765582</v>
      </c>
      <c r="O82" s="46">
        <v>4273.0489115198279</v>
      </c>
      <c r="P82" s="46">
        <v>27004.897821418799</v>
      </c>
      <c r="Q82" s="46">
        <v>149830</v>
      </c>
      <c r="R82" s="46">
        <v>2370876.7156259734</v>
      </c>
      <c r="S82" s="47">
        <v>0.72221499187791327</v>
      </c>
      <c r="T82" s="47">
        <v>0.73543339174375488</v>
      </c>
      <c r="U82" s="47">
        <v>0.74896184984913217</v>
      </c>
      <c r="V82" s="47">
        <v>0.72055730302387067</v>
      </c>
      <c r="W82" s="47">
        <v>0.79162402424096479</v>
      </c>
      <c r="X82" s="47">
        <v>0.83589336841290718</v>
      </c>
      <c r="Y82" s="47">
        <v>0.66080645285845729</v>
      </c>
      <c r="Z82" s="46">
        <v>2509.4568856749997</v>
      </c>
      <c r="AA82" s="48">
        <v>40341.07</v>
      </c>
      <c r="AB82" s="46">
        <v>18290.734</v>
      </c>
      <c r="AC82" s="60">
        <v>33927.258000000002</v>
      </c>
      <c r="AD82" s="46">
        <v>85452.824993359216</v>
      </c>
      <c r="AE82" s="46">
        <v>16006.6</v>
      </c>
      <c r="AF82" s="50">
        <v>15264.8</v>
      </c>
      <c r="AG82" s="51">
        <f t="shared" si="3"/>
        <v>0.95365661664563361</v>
      </c>
      <c r="AH82" s="50">
        <v>13211.7</v>
      </c>
      <c r="AI82" s="50">
        <v>12669.5</v>
      </c>
      <c r="AJ82" s="50">
        <v>2911.3</v>
      </c>
      <c r="AK82" s="50">
        <v>2825.8</v>
      </c>
      <c r="AL82" s="52">
        <v>12.487929680678752</v>
      </c>
      <c r="AM82" s="46">
        <v>6959162.9000000004</v>
      </c>
      <c r="AN82" s="53">
        <v>73077</v>
      </c>
      <c r="AO82" s="61">
        <v>18025</v>
      </c>
      <c r="AP82" s="46">
        <v>158162</v>
      </c>
      <c r="AQ82" s="47">
        <v>0.71428043540230368</v>
      </c>
      <c r="AR82" s="46">
        <v>10197.850097147606</v>
      </c>
      <c r="AS82" s="54">
        <v>0.54652999999999996</v>
      </c>
      <c r="AT82" s="55">
        <v>371921</v>
      </c>
      <c r="AU82" s="55">
        <v>1360571</v>
      </c>
      <c r="AV82" s="56">
        <v>2.6763333333333335</v>
      </c>
      <c r="AW82" s="56">
        <v>5.35</v>
      </c>
      <c r="AX82" s="57">
        <v>0.9538950715421306</v>
      </c>
      <c r="AY82" s="57">
        <v>1.0483333333333331</v>
      </c>
      <c r="AZ82" s="58">
        <v>352143.64399999997</v>
      </c>
      <c r="BA82" s="59">
        <v>-166656.67000000001</v>
      </c>
      <c r="BB82" s="55">
        <v>57951.072924469598</v>
      </c>
      <c r="BC82" s="55">
        <v>2179.4207506942939</v>
      </c>
      <c r="BD82" s="55">
        <v>389.40478363386728</v>
      </c>
      <c r="BE82" s="55">
        <v>17480.702820897477</v>
      </c>
      <c r="BF82" s="55">
        <v>1882.0792602951906</v>
      </c>
      <c r="BG82" s="55">
        <v>14644.383546302299</v>
      </c>
      <c r="BH82" s="55">
        <v>18830.726713666736</v>
      </c>
      <c r="BI82" s="55">
        <v>1260.702450778103</v>
      </c>
      <c r="BJ82" s="55">
        <v>1283.6525982016151</v>
      </c>
      <c r="BK82" s="55">
        <v>59640.484762249114</v>
      </c>
      <c r="BL82" s="55">
        <v>5961.837509177728</v>
      </c>
      <c r="BM82" s="55">
        <v>5721.1768006016036</v>
      </c>
      <c r="BN82" s="55">
        <v>15365.254038552381</v>
      </c>
      <c r="BO82" s="55">
        <v>21.053598238991803</v>
      </c>
      <c r="BP82" s="55">
        <v>1830.4981233120675</v>
      </c>
      <c r="BQ82" s="55">
        <v>5010.7245684389673</v>
      </c>
      <c r="BR82" s="55">
        <v>17800.341960444515</v>
      </c>
      <c r="BS82" s="55">
        <v>3409.9781657167441</v>
      </c>
      <c r="BT82" s="55">
        <v>2393.3697923270488</v>
      </c>
      <c r="BU82" s="55">
        <v>1919.7635145006893</v>
      </c>
      <c r="BV82" s="55">
        <v>206.48667052343353</v>
      </c>
      <c r="BW82" s="55">
        <v>-1689.4118377795171</v>
      </c>
      <c r="BX82" s="55">
        <v>2001.635</v>
      </c>
      <c r="BY82" s="46">
        <v>401954.43378899747</v>
      </c>
    </row>
    <row r="83" spans="1:77" ht="15.75" x14ac:dyDescent="0.25">
      <c r="A83" s="63">
        <f t="shared" si="4"/>
        <v>1999</v>
      </c>
      <c r="B83" s="64">
        <f t="shared" si="5"/>
        <v>4</v>
      </c>
      <c r="C83" s="46">
        <v>209895</v>
      </c>
      <c r="D83" s="84">
        <v>31564</v>
      </c>
      <c r="E83" s="46">
        <v>178331</v>
      </c>
      <c r="F83" s="46">
        <v>123967</v>
      </c>
      <c r="G83" s="46">
        <v>33815</v>
      </c>
      <c r="H83" s="46">
        <v>54277</v>
      </c>
      <c r="I83" s="46">
        <v>53015</v>
      </c>
      <c r="J83" s="46">
        <v>1262</v>
      </c>
      <c r="K83" s="46">
        <v>51321</v>
      </c>
      <c r="L83" s="46">
        <v>53485</v>
      </c>
      <c r="M83" s="46">
        <v>44648.240704845812</v>
      </c>
      <c r="N83" s="46">
        <v>11872.218770839609</v>
      </c>
      <c r="O83" s="46">
        <v>5378.7158118318212</v>
      </c>
      <c r="P83" s="46">
        <v>27397.306122174385</v>
      </c>
      <c r="Q83" s="46">
        <v>152675</v>
      </c>
      <c r="R83" s="46">
        <v>2396057.7607694608</v>
      </c>
      <c r="S83" s="47">
        <v>0.72738750327544721</v>
      </c>
      <c r="T83" s="47">
        <v>0.73827712213734298</v>
      </c>
      <c r="U83" s="47">
        <v>0.75638030459855099</v>
      </c>
      <c r="V83" s="47">
        <v>0.73356597189474682</v>
      </c>
      <c r="W83" s="47">
        <v>0.80538181251339602</v>
      </c>
      <c r="X83" s="47">
        <v>0.84949051135832476</v>
      </c>
      <c r="Y83" s="47">
        <v>0.66536312310306067</v>
      </c>
      <c r="Z83" s="46">
        <v>2541.8179944000003</v>
      </c>
      <c r="AA83" s="48">
        <v>40410.258000000002</v>
      </c>
      <c r="AB83" s="46">
        <v>18387.386000000002</v>
      </c>
      <c r="AC83" s="60">
        <v>34013.743999999999</v>
      </c>
      <c r="AD83" s="46">
        <v>87398.640400000004</v>
      </c>
      <c r="AE83" s="46">
        <v>16139.2</v>
      </c>
      <c r="AF83" s="50">
        <v>15434.4</v>
      </c>
      <c r="AG83" s="51">
        <f t="shared" si="3"/>
        <v>0.95632992961237229</v>
      </c>
      <c r="AH83" s="50">
        <v>13350.2</v>
      </c>
      <c r="AI83" s="50">
        <v>12836.7</v>
      </c>
      <c r="AJ83" s="50">
        <v>2906.7</v>
      </c>
      <c r="AK83" s="50">
        <v>2861.6</v>
      </c>
      <c r="AL83" s="52">
        <v>12.226784166058186</v>
      </c>
      <c r="AM83" s="46">
        <v>7103403.9000000004</v>
      </c>
      <c r="AN83" s="53">
        <v>74127</v>
      </c>
      <c r="AO83" s="61">
        <v>18368</v>
      </c>
      <c r="AP83" s="46">
        <v>159963</v>
      </c>
      <c r="AQ83" s="47">
        <v>0.71862452813441446</v>
      </c>
      <c r="AR83" s="46">
        <v>10348.717329728339</v>
      </c>
      <c r="AS83" s="54">
        <v>0.57471000000000005</v>
      </c>
      <c r="AT83" s="55">
        <v>391704</v>
      </c>
      <c r="AU83" s="55">
        <v>1390894</v>
      </c>
      <c r="AV83" s="56">
        <v>3.4043333333333332</v>
      </c>
      <c r="AW83" s="56">
        <v>6.06</v>
      </c>
      <c r="AX83" s="57">
        <v>0.96277278562259305</v>
      </c>
      <c r="AY83" s="57">
        <v>1.0386666666666666</v>
      </c>
      <c r="AZ83" s="58">
        <v>362223.478</v>
      </c>
      <c r="BA83" s="59">
        <v>-186192.06</v>
      </c>
      <c r="BB83" s="55">
        <v>58971.397368479171</v>
      </c>
      <c r="BC83" s="55">
        <v>2226.2275759057616</v>
      </c>
      <c r="BD83" s="55">
        <v>396.61743034397034</v>
      </c>
      <c r="BE83" s="55">
        <v>17831.623483691408</v>
      </c>
      <c r="BF83" s="55">
        <v>1801.9053318324147</v>
      </c>
      <c r="BG83" s="55">
        <v>15084.105645097827</v>
      </c>
      <c r="BH83" s="55">
        <v>19229.884257305952</v>
      </c>
      <c r="BI83" s="55">
        <v>1202.7184311539631</v>
      </c>
      <c r="BJ83" s="55">
        <v>1198.315213147876</v>
      </c>
      <c r="BK83" s="55">
        <v>60561.273098126498</v>
      </c>
      <c r="BL83" s="55">
        <v>6109.6301796538246</v>
      </c>
      <c r="BM83" s="55">
        <v>5770.8366546144371</v>
      </c>
      <c r="BN83" s="55">
        <v>15608.227205085885</v>
      </c>
      <c r="BO83" s="55">
        <v>21.871696506170931</v>
      </c>
      <c r="BP83" s="55">
        <v>1857.580848187552</v>
      </c>
      <c r="BQ83" s="55">
        <v>4996.3855336469214</v>
      </c>
      <c r="BR83" s="55">
        <v>18116.341826860629</v>
      </c>
      <c r="BS83" s="55">
        <v>3494.163690439575</v>
      </c>
      <c r="BT83" s="55">
        <v>2447.5646942708722</v>
      </c>
      <c r="BU83" s="55">
        <v>1990.6553147125992</v>
      </c>
      <c r="BV83" s="55">
        <v>148.01542960844355</v>
      </c>
      <c r="BW83" s="55">
        <v>-1589.8757296473236</v>
      </c>
      <c r="BX83" s="55">
        <v>2009.933</v>
      </c>
      <c r="BY83" s="46">
        <v>405568.22933903924</v>
      </c>
    </row>
    <row r="84" spans="1:77" ht="15.75" x14ac:dyDescent="0.25">
      <c r="A84" s="44">
        <f t="shared" si="4"/>
        <v>2000</v>
      </c>
      <c r="B84" s="45">
        <f t="shared" si="5"/>
        <v>1</v>
      </c>
      <c r="C84" s="46">
        <v>213238</v>
      </c>
      <c r="D84" s="85">
        <v>32003</v>
      </c>
      <c r="E84" s="46">
        <v>181235</v>
      </c>
      <c r="F84" s="46">
        <v>125894</v>
      </c>
      <c r="G84" s="46">
        <v>34334</v>
      </c>
      <c r="H84" s="46">
        <v>55012</v>
      </c>
      <c r="I84" s="46">
        <v>54083</v>
      </c>
      <c r="J84" s="46">
        <v>929</v>
      </c>
      <c r="K84" s="46">
        <v>52966</v>
      </c>
      <c r="L84" s="46">
        <v>54968</v>
      </c>
      <c r="M84" s="46">
        <v>44822</v>
      </c>
      <c r="N84" s="46">
        <v>11492.294297314807</v>
      </c>
      <c r="O84" s="46">
        <v>4389.4735185887785</v>
      </c>
      <c r="P84" s="46">
        <v>28940.23218409641</v>
      </c>
      <c r="Q84" s="46">
        <v>156687</v>
      </c>
      <c r="R84" s="46">
        <v>2421664.7782237791</v>
      </c>
      <c r="S84" s="47">
        <v>0.7347986756581848</v>
      </c>
      <c r="T84" s="47">
        <v>0.74729534370184436</v>
      </c>
      <c r="U84" s="47">
        <v>0.76408225083008097</v>
      </c>
      <c r="V84" s="47">
        <v>0.75153005565519659</v>
      </c>
      <c r="W84" s="47">
        <v>0.82747422875051924</v>
      </c>
      <c r="X84" s="47">
        <v>0.88677048464561203</v>
      </c>
      <c r="Y84" s="47">
        <v>0.6600128373377907</v>
      </c>
      <c r="Z84" s="46">
        <v>2571.2371841500003</v>
      </c>
      <c r="AA84" s="48">
        <v>40499.790999999997</v>
      </c>
      <c r="AB84" s="46">
        <v>18624.337</v>
      </c>
      <c r="AC84" s="49">
        <v>34117.49</v>
      </c>
      <c r="AD84" s="46">
        <v>97988.890899999999</v>
      </c>
      <c r="AE84" s="46">
        <v>16423.099999999999</v>
      </c>
      <c r="AF84" s="50">
        <v>15663.4</v>
      </c>
      <c r="AG84" s="51">
        <f t="shared" si="3"/>
        <v>0.95374198537425947</v>
      </c>
      <c r="AH84" s="50">
        <v>13632</v>
      </c>
      <c r="AI84" s="50">
        <v>13066.8</v>
      </c>
      <c r="AJ84" s="50">
        <v>2968.5</v>
      </c>
      <c r="AK84" s="50">
        <v>2893.1</v>
      </c>
      <c r="AL84" s="52">
        <v>11.819142877408201</v>
      </c>
      <c r="AM84" s="46">
        <v>7219674.0999999996</v>
      </c>
      <c r="AN84" s="61">
        <v>76179</v>
      </c>
      <c r="AO84" s="61">
        <v>18715</v>
      </c>
      <c r="AP84" s="46">
        <v>162520</v>
      </c>
      <c r="AQ84" s="47">
        <v>0.73390293178698662</v>
      </c>
      <c r="AR84" s="46">
        <v>10619.738411051418</v>
      </c>
      <c r="AS84" s="65">
        <v>0.61084000000000005</v>
      </c>
      <c r="AT84" s="50">
        <v>399965</v>
      </c>
      <c r="AU84" s="50">
        <v>1402242</v>
      </c>
      <c r="AV84" s="48">
        <v>3.5236666666666667</v>
      </c>
      <c r="AW84" s="48">
        <v>6.0266666666666673</v>
      </c>
      <c r="AX84" s="66">
        <v>1.0131712259371835</v>
      </c>
      <c r="AY84" s="66">
        <v>0.98699999999999999</v>
      </c>
      <c r="AZ84" s="58">
        <v>362693.78200000001</v>
      </c>
      <c r="BA84" s="62">
        <v>-205439.84</v>
      </c>
      <c r="BB84" s="55">
        <v>59919.311110023969</v>
      </c>
      <c r="BC84" s="55">
        <v>2279.0170630286693</v>
      </c>
      <c r="BD84" s="55">
        <v>403.03161677525782</v>
      </c>
      <c r="BE84" s="55">
        <v>18137.551656984826</v>
      </c>
      <c r="BF84" s="55">
        <v>1673.5651788430596</v>
      </c>
      <c r="BG84" s="55">
        <v>15617.555246988824</v>
      </c>
      <c r="BH84" s="55">
        <v>19652.143859098029</v>
      </c>
      <c r="BI84" s="55">
        <v>1108.2899509396505</v>
      </c>
      <c r="BJ84" s="55">
        <v>1048.1565373656524</v>
      </c>
      <c r="BK84" s="55">
        <v>61635.720839693502</v>
      </c>
      <c r="BL84" s="55">
        <v>6278.7316761902421</v>
      </c>
      <c r="BM84" s="55">
        <v>5799.6496350320849</v>
      </c>
      <c r="BN84" s="55">
        <v>15863.932916333753</v>
      </c>
      <c r="BO84" s="55">
        <v>23.045245667947832</v>
      </c>
      <c r="BP84" s="55">
        <v>1879.7068121887119</v>
      </c>
      <c r="BQ84" s="55">
        <v>5046.4024130198868</v>
      </c>
      <c r="BR84" s="55">
        <v>18480.249666040287</v>
      </c>
      <c r="BS84" s="55">
        <v>3583.2138118070775</v>
      </c>
      <c r="BT84" s="55">
        <v>2514.7372548595586</v>
      </c>
      <c r="BU84" s="55">
        <v>2129.2295005297742</v>
      </c>
      <c r="BV84" s="55">
        <v>36.821897712525107</v>
      </c>
      <c r="BW84" s="55">
        <v>-1716.4097296695177</v>
      </c>
      <c r="BX84" s="55">
        <v>2023.453</v>
      </c>
      <c r="BY84" s="67">
        <v>408994.08334735583</v>
      </c>
    </row>
    <row r="85" spans="1:77" ht="15.75" x14ac:dyDescent="0.25">
      <c r="A85" s="44">
        <f t="shared" si="4"/>
        <v>2000</v>
      </c>
      <c r="B85" s="45">
        <f t="shared" si="5"/>
        <v>2</v>
      </c>
      <c r="C85" s="46">
        <v>215871</v>
      </c>
      <c r="D85" s="84">
        <v>32555</v>
      </c>
      <c r="E85" s="46">
        <v>183316</v>
      </c>
      <c r="F85" s="46">
        <v>126565</v>
      </c>
      <c r="G85" s="46">
        <v>34697</v>
      </c>
      <c r="H85" s="46">
        <v>55835</v>
      </c>
      <c r="I85" s="46">
        <v>54723</v>
      </c>
      <c r="J85" s="46">
        <v>1112</v>
      </c>
      <c r="K85" s="46">
        <v>54099</v>
      </c>
      <c r="L85" s="46">
        <v>55325</v>
      </c>
      <c r="M85" s="46">
        <v>44840</v>
      </c>
      <c r="N85" s="46">
        <v>11298.732141976276</v>
      </c>
      <c r="O85" s="46">
        <v>5182.4133676760284</v>
      </c>
      <c r="P85" s="46">
        <v>28358.854490347698</v>
      </c>
      <c r="Q85" s="46">
        <v>159662</v>
      </c>
      <c r="R85" s="46">
        <v>2447780.5403568693</v>
      </c>
      <c r="S85" s="47">
        <v>0.73961764201768654</v>
      </c>
      <c r="T85" s="47">
        <v>0.75034962272350181</v>
      </c>
      <c r="U85" s="47">
        <v>0.76557051041876822</v>
      </c>
      <c r="V85" s="47">
        <v>0.76289677101036124</v>
      </c>
      <c r="W85" s="47">
        <v>0.84130945119133438</v>
      </c>
      <c r="X85" s="47">
        <v>0.90394938996836871</v>
      </c>
      <c r="Y85" s="47">
        <v>0.63667088895409174</v>
      </c>
      <c r="Z85" s="46">
        <v>2594.7725359499996</v>
      </c>
      <c r="AA85" s="48">
        <v>40653.627</v>
      </c>
      <c r="AB85" s="46">
        <v>18753.677000000003</v>
      </c>
      <c r="AC85" s="49">
        <v>34285.919999999998</v>
      </c>
      <c r="AD85" s="46">
        <v>108830.57</v>
      </c>
      <c r="AE85" s="46">
        <v>16628.900000000001</v>
      </c>
      <c r="AF85" s="50">
        <v>15860.9</v>
      </c>
      <c r="AG85" s="51">
        <f t="shared" si="3"/>
        <v>0.95381534557306846</v>
      </c>
      <c r="AH85" s="50">
        <v>13797.4</v>
      </c>
      <c r="AI85" s="50">
        <v>13218.5</v>
      </c>
      <c r="AJ85" s="50">
        <v>2982.4</v>
      </c>
      <c r="AK85" s="50">
        <v>2898.7</v>
      </c>
      <c r="AL85" s="52">
        <v>11.329922126738131</v>
      </c>
      <c r="AM85" s="46">
        <v>7267511.5</v>
      </c>
      <c r="AN85" s="53">
        <v>77647</v>
      </c>
      <c r="AO85" s="61">
        <v>18717</v>
      </c>
      <c r="AP85" s="46">
        <v>164599</v>
      </c>
      <c r="AQ85" s="47">
        <v>0.72987106525863032</v>
      </c>
      <c r="AR85" s="46">
        <v>10786.620733698515</v>
      </c>
      <c r="AS85" s="65">
        <v>0.63569333333333333</v>
      </c>
      <c r="AT85" s="50">
        <v>422810</v>
      </c>
      <c r="AU85" s="50">
        <v>1431512</v>
      </c>
      <c r="AV85" s="48">
        <v>4.2576666666666663</v>
      </c>
      <c r="AW85" s="48">
        <v>6.5566666666666658</v>
      </c>
      <c r="AX85" s="66">
        <v>1.070663811563169</v>
      </c>
      <c r="AY85" s="66">
        <v>0.93400000000000005</v>
      </c>
      <c r="AZ85" s="58">
        <v>365742.70600000001</v>
      </c>
      <c r="BA85" s="62">
        <v>-194946.8</v>
      </c>
      <c r="BB85" s="55">
        <v>60930.7521626323</v>
      </c>
      <c r="BC85" s="55">
        <v>2318.6260326663651</v>
      </c>
      <c r="BD85" s="55">
        <v>410.58464463766961</v>
      </c>
      <c r="BE85" s="55">
        <v>18414.102263508266</v>
      </c>
      <c r="BF85" s="55">
        <v>1648.7030461100933</v>
      </c>
      <c r="BG85" s="55">
        <v>16035.812988949692</v>
      </c>
      <c r="BH85" s="55">
        <v>20102.690156175646</v>
      </c>
      <c r="BI85" s="55">
        <v>1046.102578478065</v>
      </c>
      <c r="BJ85" s="55">
        <v>954.13045210650193</v>
      </c>
      <c r="BK85" s="55">
        <v>62672.011600442907</v>
      </c>
      <c r="BL85" s="55">
        <v>6436.4796043287124</v>
      </c>
      <c r="BM85" s="55">
        <v>5862.914973186309</v>
      </c>
      <c r="BN85" s="55">
        <v>16120.142034299401</v>
      </c>
      <c r="BO85" s="55">
        <v>23.896567065479459</v>
      </c>
      <c r="BP85" s="55">
        <v>1886.2744729136912</v>
      </c>
      <c r="BQ85" s="55">
        <v>5091.7481995611179</v>
      </c>
      <c r="BR85" s="55">
        <v>18809.912935296034</v>
      </c>
      <c r="BS85" s="55">
        <v>3663.8483356312477</v>
      </c>
      <c r="BT85" s="55">
        <v>2570.11137715121</v>
      </c>
      <c r="BU85" s="55">
        <v>2233.6673746447345</v>
      </c>
      <c r="BV85" s="55">
        <v>-26.984274130852295</v>
      </c>
      <c r="BW85" s="55">
        <v>-1741.259437810588</v>
      </c>
      <c r="BX85" s="55">
        <v>2048.297</v>
      </c>
      <c r="BY85" s="67">
        <v>412351.6359787382</v>
      </c>
    </row>
    <row r="86" spans="1:77" ht="15.75" x14ac:dyDescent="0.25">
      <c r="A86" s="44">
        <f t="shared" si="4"/>
        <v>2000</v>
      </c>
      <c r="B86" s="45">
        <f t="shared" si="5"/>
        <v>3</v>
      </c>
      <c r="C86" s="46">
        <v>218193</v>
      </c>
      <c r="D86" s="84">
        <v>32705</v>
      </c>
      <c r="E86" s="46">
        <v>185488</v>
      </c>
      <c r="F86" s="46">
        <v>128064</v>
      </c>
      <c r="G86" s="46">
        <v>35318</v>
      </c>
      <c r="H86" s="46">
        <v>56650</v>
      </c>
      <c r="I86" s="46">
        <v>55625</v>
      </c>
      <c r="J86" s="46">
        <v>1025</v>
      </c>
      <c r="K86" s="46">
        <v>54814</v>
      </c>
      <c r="L86" s="46">
        <v>56653</v>
      </c>
      <c r="M86" s="46">
        <v>46011</v>
      </c>
      <c r="N86" s="46">
        <v>12357.736182123141</v>
      </c>
      <c r="O86" s="46">
        <v>4913.1668219807025</v>
      </c>
      <c r="P86" s="46">
        <v>28740.096995896158</v>
      </c>
      <c r="Q86" s="46">
        <v>163320</v>
      </c>
      <c r="R86" s="46">
        <v>2474390.8037347691</v>
      </c>
      <c r="S86" s="47">
        <v>0.74851163877851257</v>
      </c>
      <c r="T86" s="47">
        <v>0.76507839830084956</v>
      </c>
      <c r="U86" s="47">
        <v>0.7789795571663175</v>
      </c>
      <c r="V86" s="47">
        <v>0.76728089887640449</v>
      </c>
      <c r="W86" s="47">
        <v>0.8473565147590032</v>
      </c>
      <c r="X86" s="47">
        <v>0.9185038744638413</v>
      </c>
      <c r="Y86" s="47">
        <v>0.62706636142033256</v>
      </c>
      <c r="Z86" s="46">
        <v>2606.5402118499997</v>
      </c>
      <c r="AA86" s="48">
        <v>40807.665999999997</v>
      </c>
      <c r="AB86" s="46">
        <v>18873.657999999999</v>
      </c>
      <c r="AC86" s="49">
        <v>34454.86</v>
      </c>
      <c r="AD86" s="46">
        <v>110974.19899999999</v>
      </c>
      <c r="AE86" s="46">
        <v>16785.8</v>
      </c>
      <c r="AF86" s="50">
        <v>15990.1</v>
      </c>
      <c r="AG86" s="51">
        <f t="shared" si="3"/>
        <v>0.95259683780338145</v>
      </c>
      <c r="AH86" s="50">
        <v>13927.3</v>
      </c>
      <c r="AI86" s="50">
        <v>13333.4</v>
      </c>
      <c r="AJ86" s="50">
        <v>3012.9</v>
      </c>
      <c r="AK86" s="50">
        <v>2894.6</v>
      </c>
      <c r="AL86" s="52">
        <v>11.0622858589469</v>
      </c>
      <c r="AM86" s="46">
        <v>7318942.9000000004</v>
      </c>
      <c r="AN86" s="53">
        <v>79289</v>
      </c>
      <c r="AO86" s="61">
        <v>18845</v>
      </c>
      <c r="AP86" s="46">
        <v>166643</v>
      </c>
      <c r="AQ86" s="47">
        <v>0.74254068262535866</v>
      </c>
      <c r="AR86" s="46">
        <v>10942.816161323548</v>
      </c>
      <c r="AS86" s="65">
        <v>0.66951333333333318</v>
      </c>
      <c r="AT86" s="50">
        <v>434081</v>
      </c>
      <c r="AU86" s="50">
        <v>1459819</v>
      </c>
      <c r="AV86" s="48">
        <v>4.7346666666666666</v>
      </c>
      <c r="AW86" s="48">
        <v>6.6133333333333333</v>
      </c>
      <c r="AX86" s="66">
        <v>1.1045655375552283</v>
      </c>
      <c r="AY86" s="66">
        <v>0.90533333333333321</v>
      </c>
      <c r="AZ86" s="58">
        <v>369100.44199999998</v>
      </c>
      <c r="BA86" s="62">
        <v>-208315.44</v>
      </c>
      <c r="BB86" s="55">
        <v>62005.720526304169</v>
      </c>
      <c r="BC86" s="55">
        <v>2345.0544848188479</v>
      </c>
      <c r="BD86" s="55">
        <v>419.27651393120584</v>
      </c>
      <c r="BE86" s="55">
        <v>18661.275303261722</v>
      </c>
      <c r="BF86" s="55">
        <v>1727.3189336335174</v>
      </c>
      <c r="BG86" s="55">
        <v>16338.878870980436</v>
      </c>
      <c r="BH86" s="55">
        <v>20581.52314853881</v>
      </c>
      <c r="BI86" s="55">
        <v>1016.1563137692073</v>
      </c>
      <c r="BJ86" s="55">
        <v>916.23695737042476</v>
      </c>
      <c r="BK86" s="55">
        <v>63670.145380374714</v>
      </c>
      <c r="BL86" s="55">
        <v>6582.8739640692365</v>
      </c>
      <c r="BM86" s="55">
        <v>5960.632669077113</v>
      </c>
      <c r="BN86" s="55">
        <v>16376.854558982828</v>
      </c>
      <c r="BO86" s="55">
        <v>24.425660698765817</v>
      </c>
      <c r="BP86" s="55">
        <v>1877.2838303624899</v>
      </c>
      <c r="BQ86" s="55">
        <v>5132.4228932706155</v>
      </c>
      <c r="BR86" s="55">
        <v>19105.331634627877</v>
      </c>
      <c r="BS86" s="55">
        <v>3736.0672619120855</v>
      </c>
      <c r="BT86" s="55">
        <v>2613.6870611458262</v>
      </c>
      <c r="BU86" s="55">
        <v>2303.9689370574802</v>
      </c>
      <c r="BV86" s="55">
        <v>-43.403085921688664</v>
      </c>
      <c r="BW86" s="55">
        <v>-1664.424854070535</v>
      </c>
      <c r="BX86" s="55">
        <v>2081.922</v>
      </c>
      <c r="BY86" s="67">
        <v>415757.10724428773</v>
      </c>
    </row>
    <row r="87" spans="1:77" ht="15.75" x14ac:dyDescent="0.25">
      <c r="A87" s="44">
        <f t="shared" si="4"/>
        <v>2000</v>
      </c>
      <c r="B87" s="45">
        <f t="shared" si="5"/>
        <v>4</v>
      </c>
      <c r="C87" s="46">
        <v>220616</v>
      </c>
      <c r="D87" s="84">
        <v>33089</v>
      </c>
      <c r="E87" s="46">
        <v>187527</v>
      </c>
      <c r="F87" s="46">
        <v>127959</v>
      </c>
      <c r="G87" s="46">
        <v>35513</v>
      </c>
      <c r="H87" s="46">
        <v>57259</v>
      </c>
      <c r="I87" s="46">
        <v>56386</v>
      </c>
      <c r="J87" s="46">
        <v>873</v>
      </c>
      <c r="K87" s="46">
        <v>56557</v>
      </c>
      <c r="L87" s="46">
        <v>56672</v>
      </c>
      <c r="M87" s="46">
        <v>45744</v>
      </c>
      <c r="N87" s="46">
        <v>12065.613655216734</v>
      </c>
      <c r="O87" s="46">
        <v>5186.5840443940624</v>
      </c>
      <c r="P87" s="46">
        <v>28491.802300389205</v>
      </c>
      <c r="Q87" s="46">
        <v>166581</v>
      </c>
      <c r="R87" s="46">
        <v>2501283.4997222768</v>
      </c>
      <c r="S87" s="47">
        <v>0.75507216158392865</v>
      </c>
      <c r="T87" s="47">
        <v>0.77183316531076362</v>
      </c>
      <c r="U87" s="47">
        <v>0.78292456283614453</v>
      </c>
      <c r="V87" s="47">
        <v>0.77829603092966337</v>
      </c>
      <c r="W87" s="47">
        <v>0.86891101013137184</v>
      </c>
      <c r="X87" s="47">
        <v>0.94515810276679846</v>
      </c>
      <c r="Y87" s="47">
        <v>0.61960483014831924</v>
      </c>
      <c r="Z87" s="46">
        <v>2624.1917257</v>
      </c>
      <c r="AA87" s="48">
        <v>40961.667000000001</v>
      </c>
      <c r="AB87" s="46">
        <v>18958.317999999999</v>
      </c>
      <c r="AC87" s="49">
        <v>34624.107000000004</v>
      </c>
      <c r="AD87" s="46">
        <v>110502.164</v>
      </c>
      <c r="AE87" s="46">
        <v>16926.3</v>
      </c>
      <c r="AF87" s="50">
        <v>16180.1</v>
      </c>
      <c r="AG87" s="51">
        <f t="shared" si="3"/>
        <v>0.95591475987073382</v>
      </c>
      <c r="AH87" s="50">
        <v>14066.9</v>
      </c>
      <c r="AI87" s="50">
        <v>13515.2</v>
      </c>
      <c r="AJ87" s="50">
        <v>3009</v>
      </c>
      <c r="AK87" s="50">
        <v>2936.4</v>
      </c>
      <c r="AL87" s="52">
        <v>10.718345372200213</v>
      </c>
      <c r="AM87" s="46">
        <v>7449107.9000000004</v>
      </c>
      <c r="AN87" s="53">
        <v>80148</v>
      </c>
      <c r="AO87" s="61">
        <v>18751</v>
      </c>
      <c r="AP87" s="46">
        <v>168776</v>
      </c>
      <c r="AQ87" s="47">
        <v>0.75119015183414661</v>
      </c>
      <c r="AR87" s="46">
        <v>11088.324693926519</v>
      </c>
      <c r="AS87" s="65">
        <v>0.69974666666666663</v>
      </c>
      <c r="AT87" s="50">
        <v>441902</v>
      </c>
      <c r="AU87" s="50">
        <v>1497789</v>
      </c>
      <c r="AV87" s="48">
        <v>5.0116666666666667</v>
      </c>
      <c r="AW87" s="48">
        <v>6.5733333333333333</v>
      </c>
      <c r="AX87" s="66">
        <v>1.1503067484662579</v>
      </c>
      <c r="AY87" s="66">
        <v>0.86933333333333318</v>
      </c>
      <c r="AZ87" s="58">
        <v>374557.24400000001</v>
      </c>
      <c r="BA87" s="62">
        <v>-201544.06</v>
      </c>
      <c r="BB87" s="55">
        <v>63144.21620103957</v>
      </c>
      <c r="BC87" s="55">
        <v>2358.3024194861182</v>
      </c>
      <c r="BD87" s="55">
        <v>429.1072246558665</v>
      </c>
      <c r="BE87" s="55">
        <v>18879.070776245197</v>
      </c>
      <c r="BF87" s="55">
        <v>1909.4128414133302</v>
      </c>
      <c r="BG87" s="55">
        <v>16526.752893081051</v>
      </c>
      <c r="BH87" s="55">
        <v>21088.642836187515</v>
      </c>
      <c r="BI87" s="55">
        <v>1018.4511568130768</v>
      </c>
      <c r="BJ87" s="55">
        <v>934.47605315742067</v>
      </c>
      <c r="BK87" s="55">
        <v>64630.122179488928</v>
      </c>
      <c r="BL87" s="55">
        <v>6717.9147554118117</v>
      </c>
      <c r="BM87" s="55">
        <v>6092.8027227044895</v>
      </c>
      <c r="BN87" s="55">
        <v>16634.070490384027</v>
      </c>
      <c r="BO87" s="55">
        <v>24.632526567806899</v>
      </c>
      <c r="BP87" s="55">
        <v>1852.7348845351073</v>
      </c>
      <c r="BQ87" s="55">
        <v>5168.426494148378</v>
      </c>
      <c r="BR87" s="55">
        <v>19366.505764035803</v>
      </c>
      <c r="BS87" s="55">
        <v>3799.8705906495888</v>
      </c>
      <c r="BT87" s="55">
        <v>2645.4643068434066</v>
      </c>
      <c r="BU87" s="55">
        <v>2340.1341877680111</v>
      </c>
      <c r="BV87" s="55">
        <v>-12.434537659984045</v>
      </c>
      <c r="BW87" s="55">
        <v>-1485.9059784493579</v>
      </c>
      <c r="BX87" s="55">
        <v>2124.328</v>
      </c>
      <c r="BY87" s="67">
        <v>419186.41853021237</v>
      </c>
    </row>
    <row r="88" spans="1:77" ht="15.75" x14ac:dyDescent="0.25">
      <c r="A88" s="63">
        <f t="shared" si="4"/>
        <v>2001</v>
      </c>
      <c r="B88" s="64">
        <f t="shared" si="5"/>
        <v>1</v>
      </c>
      <c r="C88" s="46">
        <v>222813</v>
      </c>
      <c r="D88" s="84">
        <v>33001</v>
      </c>
      <c r="E88" s="46">
        <v>189812</v>
      </c>
      <c r="F88" s="46">
        <v>129709</v>
      </c>
      <c r="G88" s="46">
        <v>35736</v>
      </c>
      <c r="H88" s="46">
        <v>57721</v>
      </c>
      <c r="I88" s="46">
        <v>56946</v>
      </c>
      <c r="J88" s="46">
        <v>775</v>
      </c>
      <c r="K88" s="46">
        <v>57851</v>
      </c>
      <c r="L88" s="46">
        <v>58204</v>
      </c>
      <c r="M88" s="46">
        <v>47165</v>
      </c>
      <c r="N88" s="46">
        <v>12333.146257398519</v>
      </c>
      <c r="O88" s="46">
        <v>4724.9148592325109</v>
      </c>
      <c r="P88" s="46">
        <v>30106.93888336897</v>
      </c>
      <c r="Q88" s="46">
        <v>169924</v>
      </c>
      <c r="R88" s="46">
        <v>2528308.162240197</v>
      </c>
      <c r="S88" s="47">
        <v>0.76263054669162034</v>
      </c>
      <c r="T88" s="47">
        <v>0.77602171013576549</v>
      </c>
      <c r="U88" s="47">
        <v>0.79217036042086408</v>
      </c>
      <c r="V88" s="47">
        <v>0.7840585818143504</v>
      </c>
      <c r="W88" s="47">
        <v>0.86276814575374672</v>
      </c>
      <c r="X88" s="47">
        <v>0.93034842966119169</v>
      </c>
      <c r="Y88" s="47">
        <v>0.64778090768311647</v>
      </c>
      <c r="Z88" s="46">
        <v>2647.7270774999997</v>
      </c>
      <c r="AA88" s="48">
        <v>41116.841999999997</v>
      </c>
      <c r="AB88" s="46">
        <v>19028.361000000001</v>
      </c>
      <c r="AC88" s="60">
        <v>34794.686999999998</v>
      </c>
      <c r="AD88" s="46">
        <v>114724.132</v>
      </c>
      <c r="AE88" s="46">
        <v>17092.5</v>
      </c>
      <c r="AF88" s="50">
        <v>16343.6</v>
      </c>
      <c r="AG88" s="51">
        <f t="shared" si="3"/>
        <v>0.95618546145970462</v>
      </c>
      <c r="AH88" s="50">
        <v>14265.2</v>
      </c>
      <c r="AI88" s="50">
        <v>13705.1</v>
      </c>
      <c r="AJ88" s="50">
        <v>3048</v>
      </c>
      <c r="AK88" s="50">
        <v>2968</v>
      </c>
      <c r="AL88" s="52">
        <v>10.173556198560664</v>
      </c>
      <c r="AM88" s="46">
        <v>7527200.5</v>
      </c>
      <c r="AN88" s="53">
        <v>82408</v>
      </c>
      <c r="AO88" s="61">
        <v>19191</v>
      </c>
      <c r="AP88" s="46">
        <v>170621</v>
      </c>
      <c r="AQ88" s="47">
        <v>0.76118494072349752</v>
      </c>
      <c r="AR88" s="46">
        <v>11258.979460011471</v>
      </c>
      <c r="AS88" s="54">
        <v>0.64543333333333341</v>
      </c>
      <c r="AT88" s="55">
        <v>430091</v>
      </c>
      <c r="AU88" s="55">
        <v>1524461</v>
      </c>
      <c r="AV88" s="56">
        <v>4.7280000000000006</v>
      </c>
      <c r="AW88" s="56">
        <v>5.2333333333333334</v>
      </c>
      <c r="AX88" s="57">
        <v>1.0830324909747293</v>
      </c>
      <c r="AY88" s="57">
        <v>0.92333333333333334</v>
      </c>
      <c r="AZ88" s="58">
        <v>372829.62800000003</v>
      </c>
      <c r="BA88" s="59">
        <v>-217915.81</v>
      </c>
      <c r="BB88" s="55">
        <v>64346.239186838517</v>
      </c>
      <c r="BC88" s="55">
        <v>2358.369836668176</v>
      </c>
      <c r="BD88" s="55">
        <v>440.07677681165143</v>
      </c>
      <c r="BE88" s="55">
        <v>19067.488682458687</v>
      </c>
      <c r="BF88" s="55">
        <v>2194.9847694495325</v>
      </c>
      <c r="BG88" s="55">
        <v>16599.435055251539</v>
      </c>
      <c r="BH88" s="55">
        <v>21624.04921912176</v>
      </c>
      <c r="BI88" s="55">
        <v>1052.9871076096742</v>
      </c>
      <c r="BJ88" s="55">
        <v>1008.8477394674899</v>
      </c>
      <c r="BK88" s="55">
        <v>65551.941997785572</v>
      </c>
      <c r="BL88" s="55">
        <v>6841.6019783564407</v>
      </c>
      <c r="BM88" s="55">
        <v>6259.425134068445</v>
      </c>
      <c r="BN88" s="55">
        <v>16891.789828503002</v>
      </c>
      <c r="BO88" s="55">
        <v>24.517164672602703</v>
      </c>
      <c r="BP88" s="55">
        <v>1812.6276354315441</v>
      </c>
      <c r="BQ88" s="55">
        <v>5199.759002194407</v>
      </c>
      <c r="BR88" s="55">
        <v>19593.435323519821</v>
      </c>
      <c r="BS88" s="55">
        <v>3855.2583218437612</v>
      </c>
      <c r="BT88" s="55">
        <v>2665.4431142439526</v>
      </c>
      <c r="BU88" s="55">
        <v>2342.1631267763269</v>
      </c>
      <c r="BV88" s="55">
        <v>65.921370654261608</v>
      </c>
      <c r="BW88" s="55">
        <v>-1205.7028109470575</v>
      </c>
      <c r="BX88" s="55">
        <v>2174.2660000000001</v>
      </c>
      <c r="BY88" s="46">
        <v>422734.42153867753</v>
      </c>
    </row>
    <row r="89" spans="1:77" ht="15.75" x14ac:dyDescent="0.25">
      <c r="A89" s="63">
        <f t="shared" si="4"/>
        <v>2001</v>
      </c>
      <c r="B89" s="64">
        <f t="shared" si="5"/>
        <v>2</v>
      </c>
      <c r="C89" s="46">
        <v>224578</v>
      </c>
      <c r="D89" s="84">
        <v>33681</v>
      </c>
      <c r="E89" s="46">
        <v>190897</v>
      </c>
      <c r="F89" s="46">
        <v>131377</v>
      </c>
      <c r="G89" s="46">
        <v>36111</v>
      </c>
      <c r="H89" s="46">
        <v>58719</v>
      </c>
      <c r="I89" s="46">
        <v>57740</v>
      </c>
      <c r="J89" s="46">
        <v>979</v>
      </c>
      <c r="K89" s="46">
        <v>56336</v>
      </c>
      <c r="L89" s="46">
        <v>57965</v>
      </c>
      <c r="M89" s="46">
        <v>46862</v>
      </c>
      <c r="N89" s="46">
        <v>12167.251446027623</v>
      </c>
      <c r="O89" s="46">
        <v>5189.3867234056861</v>
      </c>
      <c r="P89" s="46">
        <v>29505.36183056669</v>
      </c>
      <c r="Q89" s="46">
        <v>173227</v>
      </c>
      <c r="R89" s="46">
        <v>2555999.1717643314</v>
      </c>
      <c r="S89" s="47">
        <v>0.77134447719723209</v>
      </c>
      <c r="T89" s="47">
        <v>0.78140009286252543</v>
      </c>
      <c r="U89" s="47">
        <v>0.79410705879095012</v>
      </c>
      <c r="V89" s="47">
        <v>0.78889851056459992</v>
      </c>
      <c r="W89" s="47">
        <v>0.86250355012780455</v>
      </c>
      <c r="X89" s="47">
        <v>0.91515569740360558</v>
      </c>
      <c r="Y89" s="47">
        <v>0.60246695624025293</v>
      </c>
      <c r="Z89" s="46">
        <v>2653.6109154499995</v>
      </c>
      <c r="AA89" s="48">
        <v>41265.177000000003</v>
      </c>
      <c r="AB89" s="46">
        <v>19106.531999999999</v>
      </c>
      <c r="AC89" s="60">
        <v>34936.315999999999</v>
      </c>
      <c r="AD89" s="46">
        <v>117637.681</v>
      </c>
      <c r="AE89" s="46">
        <v>17195.8</v>
      </c>
      <c r="AF89" s="50">
        <v>16417.099999999999</v>
      </c>
      <c r="AG89" s="51">
        <f t="shared" si="3"/>
        <v>0.95471568638853666</v>
      </c>
      <c r="AH89" s="50">
        <v>14325.1</v>
      </c>
      <c r="AI89" s="50">
        <v>13729.5</v>
      </c>
      <c r="AJ89" s="50">
        <v>3062.9</v>
      </c>
      <c r="AK89" s="50">
        <v>2966</v>
      </c>
      <c r="AL89" s="52">
        <v>10.000412424400201</v>
      </c>
      <c r="AM89" s="46">
        <v>7548717.9000000004</v>
      </c>
      <c r="AN89" s="53">
        <v>83554</v>
      </c>
      <c r="AO89" s="61">
        <v>19241</v>
      </c>
      <c r="AP89" s="46">
        <v>171656</v>
      </c>
      <c r="AQ89" s="47">
        <v>0.76789375514398284</v>
      </c>
      <c r="AR89" s="46">
        <v>11368.787052155389</v>
      </c>
      <c r="AS89" s="54">
        <v>0.6561933333333333</v>
      </c>
      <c r="AT89" s="55">
        <v>457175</v>
      </c>
      <c r="AU89" s="55">
        <v>1588832</v>
      </c>
      <c r="AV89" s="56">
        <v>4.5823333333333336</v>
      </c>
      <c r="AW89" s="56">
        <v>4.083333333333333</v>
      </c>
      <c r="AX89" s="57">
        <v>1.1454753722794961</v>
      </c>
      <c r="AY89" s="57">
        <v>0.87299999999999989</v>
      </c>
      <c r="AZ89" s="58">
        <v>377138.24400000001</v>
      </c>
      <c r="BA89" s="59">
        <v>-221109.06</v>
      </c>
      <c r="BB89" s="55">
        <v>65607.252706422689</v>
      </c>
      <c r="BC89" s="55">
        <v>2382.0488688737287</v>
      </c>
      <c r="BD89" s="55">
        <v>447.03388694930482</v>
      </c>
      <c r="BE89" s="55">
        <v>19281.860371960611</v>
      </c>
      <c r="BF89" s="55">
        <v>2349.6196328842007</v>
      </c>
      <c r="BG89" s="55">
        <v>16855.333898019122</v>
      </c>
      <c r="BH89" s="55">
        <v>22101.392084646752</v>
      </c>
      <c r="BI89" s="55">
        <v>1102.3066448844434</v>
      </c>
      <c r="BJ89" s="55">
        <v>1087.6573182045213</v>
      </c>
      <c r="BK89" s="55">
        <v>66602.493125989989</v>
      </c>
      <c r="BL89" s="55">
        <v>6980.6360761917149</v>
      </c>
      <c r="BM89" s="55">
        <v>6453.9040449866498</v>
      </c>
      <c r="BN89" s="55">
        <v>17139.261632349393</v>
      </c>
      <c r="BO89" s="55">
        <v>24.564154045479949</v>
      </c>
      <c r="BP89" s="55">
        <v>1801.7336816175011</v>
      </c>
      <c r="BQ89" s="55">
        <v>5202.8884045350551</v>
      </c>
      <c r="BR89" s="55">
        <v>19877.033017905498</v>
      </c>
      <c r="BS89" s="55">
        <v>3937.9100855839256</v>
      </c>
      <c r="BT89" s="55">
        <v>2686.1573915065896</v>
      </c>
      <c r="BU89" s="55">
        <v>2378.0094516691229</v>
      </c>
      <c r="BV89" s="55">
        <v>120.39518571825523</v>
      </c>
      <c r="BW89" s="55">
        <v>-995.24041956731435</v>
      </c>
      <c r="BX89" s="55">
        <v>2234.7339999999999</v>
      </c>
      <c r="BY89" s="46">
        <v>426442.42480340321</v>
      </c>
    </row>
    <row r="90" spans="1:77" ht="15.75" x14ac:dyDescent="0.25">
      <c r="A90" s="63">
        <f t="shared" si="4"/>
        <v>2001</v>
      </c>
      <c r="B90" s="64">
        <f t="shared" si="5"/>
        <v>3</v>
      </c>
      <c r="C90" s="46">
        <v>226830</v>
      </c>
      <c r="D90" s="84">
        <v>33529</v>
      </c>
      <c r="E90" s="46">
        <v>193301</v>
      </c>
      <c r="F90" s="46">
        <v>133196</v>
      </c>
      <c r="G90" s="46">
        <v>36391</v>
      </c>
      <c r="H90" s="46">
        <v>59086</v>
      </c>
      <c r="I90" s="46">
        <v>58302</v>
      </c>
      <c r="J90" s="46">
        <v>784</v>
      </c>
      <c r="K90" s="46">
        <v>56231</v>
      </c>
      <c r="L90" s="46">
        <v>58074</v>
      </c>
      <c r="M90" s="46">
        <v>47109</v>
      </c>
      <c r="N90" s="46">
        <v>12986.942947738364</v>
      </c>
      <c r="O90" s="46">
        <v>4575.2771773415261</v>
      </c>
      <c r="P90" s="46">
        <v>29546.779874920107</v>
      </c>
      <c r="Q90" s="46">
        <v>176614</v>
      </c>
      <c r="R90" s="46">
        <v>2583717.3507280089</v>
      </c>
      <c r="S90" s="47">
        <v>0.77861834854296164</v>
      </c>
      <c r="T90" s="47">
        <v>0.79152527102916004</v>
      </c>
      <c r="U90" s="47">
        <v>0.80294578329806821</v>
      </c>
      <c r="V90" s="47">
        <v>0.79165380261397555</v>
      </c>
      <c r="W90" s="47">
        <v>0.85762301933097407</v>
      </c>
      <c r="X90" s="47">
        <v>0.91237042394186729</v>
      </c>
      <c r="Y90" s="47">
        <v>0.61278820584975269</v>
      </c>
      <c r="Z90" s="46">
        <v>2656.5528344249997</v>
      </c>
      <c r="AA90" s="48">
        <v>41413.658000000003</v>
      </c>
      <c r="AB90" s="46">
        <v>19203.387999999999</v>
      </c>
      <c r="AC90" s="60">
        <v>35078.192000000003</v>
      </c>
      <c r="AD90" s="46">
        <v>111073.996</v>
      </c>
      <c r="AE90" s="46">
        <v>17303.599999999999</v>
      </c>
      <c r="AF90" s="50">
        <v>16512.400000000001</v>
      </c>
      <c r="AG90" s="51">
        <f t="shared" si="3"/>
        <v>0.95427541089715451</v>
      </c>
      <c r="AH90" s="50">
        <v>14448.7</v>
      </c>
      <c r="AI90" s="50">
        <v>13841</v>
      </c>
      <c r="AJ90" s="50">
        <v>3077.3</v>
      </c>
      <c r="AK90" s="50">
        <v>2967.1</v>
      </c>
      <c r="AL90" s="52">
        <v>9.8929834672923338</v>
      </c>
      <c r="AM90" s="46">
        <v>7627428</v>
      </c>
      <c r="AN90" s="53">
        <v>85596</v>
      </c>
      <c r="AO90" s="61">
        <v>19340</v>
      </c>
      <c r="AP90" s="46">
        <v>173961</v>
      </c>
      <c r="AQ90" s="47">
        <v>0.77467829774928909</v>
      </c>
      <c r="AR90" s="46">
        <v>11453.580598862321</v>
      </c>
      <c r="AS90" s="54">
        <v>0.64748000000000006</v>
      </c>
      <c r="AT90" s="55">
        <v>467742</v>
      </c>
      <c r="AU90" s="55">
        <v>1632889</v>
      </c>
      <c r="AV90" s="56">
        <v>4.2543333333333333</v>
      </c>
      <c r="AW90" s="56">
        <v>3.3366666666666664</v>
      </c>
      <c r="AX90" s="57">
        <v>1.1227544910179641</v>
      </c>
      <c r="AY90" s="57">
        <v>0.89066666666666672</v>
      </c>
      <c r="AZ90" s="58">
        <v>378281.09600000002</v>
      </c>
      <c r="BA90" s="59">
        <v>-223426.98</v>
      </c>
      <c r="BB90" s="55">
        <v>66927.256759792086</v>
      </c>
      <c r="BC90" s="55">
        <v>2429.3395161027765</v>
      </c>
      <c r="BD90" s="55">
        <v>449.97855506882672</v>
      </c>
      <c r="BE90" s="55">
        <v>19522.185844750966</v>
      </c>
      <c r="BF90" s="55">
        <v>2373.3174317173339</v>
      </c>
      <c r="BG90" s="55">
        <v>17294.44942138379</v>
      </c>
      <c r="BH90" s="55">
        <v>22520.671432762494</v>
      </c>
      <c r="BI90" s="55">
        <v>1166.4097686373843</v>
      </c>
      <c r="BJ90" s="55">
        <v>1170.9047893685158</v>
      </c>
      <c r="BK90" s="55">
        <v>67781.775564102209</v>
      </c>
      <c r="BL90" s="55">
        <v>7135.0170489176389</v>
      </c>
      <c r="BM90" s="55">
        <v>6676.2394554591019</v>
      </c>
      <c r="BN90" s="55">
        <v>17376.485901923195</v>
      </c>
      <c r="BO90" s="55">
        <v>24.773494686438625</v>
      </c>
      <c r="BP90" s="55">
        <v>1820.0530230929785</v>
      </c>
      <c r="BQ90" s="55">
        <v>5177.8147011703259</v>
      </c>
      <c r="BR90" s="55">
        <v>20217.298847192833</v>
      </c>
      <c r="BS90" s="55">
        <v>4047.8258818700815</v>
      </c>
      <c r="BT90" s="55">
        <v>2707.6071386313188</v>
      </c>
      <c r="BU90" s="55">
        <v>2447.6731624463973</v>
      </c>
      <c r="BV90" s="55">
        <v>150.98690753199682</v>
      </c>
      <c r="BW90" s="55">
        <v>-854.51880431012842</v>
      </c>
      <c r="BX90" s="55">
        <v>2304.4839999999999</v>
      </c>
      <c r="BY90" s="46">
        <v>430363.57039281342</v>
      </c>
    </row>
    <row r="91" spans="1:77" ht="15.75" x14ac:dyDescent="0.25">
      <c r="A91" s="63">
        <f t="shared" si="4"/>
        <v>2001</v>
      </c>
      <c r="B91" s="64">
        <f t="shared" si="5"/>
        <v>4</v>
      </c>
      <c r="C91" s="46">
        <v>228421</v>
      </c>
      <c r="D91" s="84">
        <v>34030</v>
      </c>
      <c r="E91" s="46">
        <v>194391</v>
      </c>
      <c r="F91" s="46">
        <v>133204</v>
      </c>
      <c r="G91" s="46">
        <v>36960</v>
      </c>
      <c r="H91" s="46">
        <v>59377</v>
      </c>
      <c r="I91" s="46">
        <v>58633</v>
      </c>
      <c r="J91" s="46">
        <v>744</v>
      </c>
      <c r="K91" s="46">
        <v>56068</v>
      </c>
      <c r="L91" s="46">
        <v>57188</v>
      </c>
      <c r="M91" s="46">
        <v>46218</v>
      </c>
      <c r="N91" s="46">
        <v>12378.517240326993</v>
      </c>
      <c r="O91" s="46">
        <v>4985.6651813418885</v>
      </c>
      <c r="P91" s="46">
        <v>28853.817578331116</v>
      </c>
      <c r="Q91" s="46">
        <v>179763</v>
      </c>
      <c r="R91" s="46">
        <v>2611386.3657014985</v>
      </c>
      <c r="S91" s="47">
        <v>0.78698105690807763</v>
      </c>
      <c r="T91" s="47">
        <v>0.79153028437584461</v>
      </c>
      <c r="U91" s="47">
        <v>0.80346320346320343</v>
      </c>
      <c r="V91" s="47">
        <v>0.80401821499837978</v>
      </c>
      <c r="W91" s="47">
        <v>0.85926018406221016</v>
      </c>
      <c r="X91" s="47">
        <v>0.89457578512974745</v>
      </c>
      <c r="Y91" s="47">
        <v>0.60398463745805808</v>
      </c>
      <c r="Z91" s="46">
        <v>2662.4366723749995</v>
      </c>
      <c r="AA91" s="48">
        <v>41562.042999999998</v>
      </c>
      <c r="AB91" s="46">
        <v>19335.719999999998</v>
      </c>
      <c r="AC91" s="60">
        <v>35220.11</v>
      </c>
      <c r="AD91" s="46">
        <v>123963.781</v>
      </c>
      <c r="AE91" s="46">
        <v>17399.099999999999</v>
      </c>
      <c r="AF91" s="50">
        <v>16653.400000000001</v>
      </c>
      <c r="AG91" s="51">
        <f t="shared" si="3"/>
        <v>0.95714146133995448</v>
      </c>
      <c r="AH91" s="50">
        <v>14530.4</v>
      </c>
      <c r="AI91" s="50">
        <v>13977.6</v>
      </c>
      <c r="AJ91" s="50">
        <v>3084.6</v>
      </c>
      <c r="AK91" s="50">
        <v>3015.6</v>
      </c>
      <c r="AL91" s="52">
        <v>10.015763571255688</v>
      </c>
      <c r="AM91" s="46">
        <v>7695901.2999999998</v>
      </c>
      <c r="AN91" s="53">
        <v>86277</v>
      </c>
      <c r="AO91" s="61">
        <v>19424</v>
      </c>
      <c r="AP91" s="46">
        <v>174967</v>
      </c>
      <c r="AQ91" s="47">
        <v>0.78190117561496097</v>
      </c>
      <c r="AR91" s="46">
        <v>11513.360100132262</v>
      </c>
      <c r="AS91" s="54">
        <v>0.61416999999999999</v>
      </c>
      <c r="AT91" s="55">
        <v>491337</v>
      </c>
      <c r="AU91" s="55">
        <v>1691817</v>
      </c>
      <c r="AV91" s="56">
        <v>3.424666666666667</v>
      </c>
      <c r="AW91" s="56">
        <v>2.0366666666666666</v>
      </c>
      <c r="AX91" s="57">
        <v>1.1169024571854058</v>
      </c>
      <c r="AY91" s="57">
        <v>0.89533333333333331</v>
      </c>
      <c r="AZ91" s="58">
        <v>378883.42099999997</v>
      </c>
      <c r="BA91" s="59">
        <v>-242517.76000000001</v>
      </c>
      <c r="BB91" s="55">
        <v>68306.251346946709</v>
      </c>
      <c r="BC91" s="55">
        <v>2500.2417783553192</v>
      </c>
      <c r="BD91" s="55">
        <v>448.91078117021704</v>
      </c>
      <c r="BE91" s="55">
        <v>19788.465100829741</v>
      </c>
      <c r="BF91" s="55">
        <v>2266.078165948933</v>
      </c>
      <c r="BG91" s="55">
        <v>17916.781625345546</v>
      </c>
      <c r="BH91" s="55">
        <v>22881.887263468983</v>
      </c>
      <c r="BI91" s="55">
        <v>1245.2964788684972</v>
      </c>
      <c r="BJ91" s="55">
        <v>1258.5901529594726</v>
      </c>
      <c r="BK91" s="55">
        <v>69089.7893121222</v>
      </c>
      <c r="BL91" s="55">
        <v>7304.7448965342064</v>
      </c>
      <c r="BM91" s="55">
        <v>6926.4313654858015</v>
      </c>
      <c r="BN91" s="55">
        <v>17603.462637224409</v>
      </c>
      <c r="BO91" s="55">
        <v>25.145186595478727</v>
      </c>
      <c r="BP91" s="55">
        <v>1867.5856598579758</v>
      </c>
      <c r="BQ91" s="55">
        <v>5124.5378921002111</v>
      </c>
      <c r="BR91" s="55">
        <v>20614.232811381829</v>
      </c>
      <c r="BS91" s="55">
        <v>4185.0057107022294</v>
      </c>
      <c r="BT91" s="55">
        <v>2729.7923556181386</v>
      </c>
      <c r="BU91" s="55">
        <v>2551.1542591081507</v>
      </c>
      <c r="BV91" s="55">
        <v>157.69653609548635</v>
      </c>
      <c r="BW91" s="55">
        <v>-783.53796517549927</v>
      </c>
      <c r="BX91" s="55">
        <v>2383.5160000000001</v>
      </c>
      <c r="BY91" s="46">
        <v>434424.71441501513</v>
      </c>
    </row>
    <row r="92" spans="1:77" ht="15.75" x14ac:dyDescent="0.25">
      <c r="A92" s="63">
        <f t="shared" si="4"/>
        <v>2002</v>
      </c>
      <c r="B92" s="64">
        <f t="shared" si="5"/>
        <v>1</v>
      </c>
      <c r="C92" s="46">
        <v>229729</v>
      </c>
      <c r="D92" s="84">
        <v>33745</v>
      </c>
      <c r="E92" s="46">
        <v>195984</v>
      </c>
      <c r="F92" s="46">
        <v>134688</v>
      </c>
      <c r="G92" s="46">
        <v>37095</v>
      </c>
      <c r="H92" s="46">
        <v>60009</v>
      </c>
      <c r="I92" s="46">
        <v>59459</v>
      </c>
      <c r="J92" s="46">
        <v>550</v>
      </c>
      <c r="K92" s="46">
        <v>55983</v>
      </c>
      <c r="L92" s="46">
        <v>58046</v>
      </c>
      <c r="M92" s="46">
        <v>47041</v>
      </c>
      <c r="N92" s="46">
        <v>12129.527500601012</v>
      </c>
      <c r="O92" s="46">
        <v>4404.0611874188708</v>
      </c>
      <c r="P92" s="46">
        <v>30507.411311980122</v>
      </c>
      <c r="Q92" s="46">
        <v>182451</v>
      </c>
      <c r="R92" s="46">
        <v>2639347.8200368127</v>
      </c>
      <c r="S92" s="47">
        <v>0.79420099334433181</v>
      </c>
      <c r="T92" s="47">
        <v>0.79387918745545261</v>
      </c>
      <c r="U92" s="47">
        <v>0.81749561935570836</v>
      </c>
      <c r="V92" s="47">
        <v>0.80880943170924502</v>
      </c>
      <c r="W92" s="47">
        <v>0.87664112319811371</v>
      </c>
      <c r="X92" s="47">
        <v>0.90197429624780345</v>
      </c>
      <c r="Y92" s="47">
        <v>0.59605658928876637</v>
      </c>
      <c r="Z92" s="46">
        <v>2668.3205103249998</v>
      </c>
      <c r="AA92" s="48">
        <v>41837.892</v>
      </c>
      <c r="AB92" s="46">
        <v>19610.59</v>
      </c>
      <c r="AC92" s="60">
        <v>35470.216999999997</v>
      </c>
      <c r="AD92" s="46">
        <v>124684.382</v>
      </c>
      <c r="AE92" s="46">
        <v>17495.8</v>
      </c>
      <c r="AF92" s="50">
        <v>16748.099999999999</v>
      </c>
      <c r="AG92" s="51">
        <f t="shared" si="3"/>
        <v>0.95726402908126518</v>
      </c>
      <c r="AH92" s="50">
        <v>14646.6</v>
      </c>
      <c r="AI92" s="50">
        <v>14092.4</v>
      </c>
      <c r="AJ92" s="50">
        <v>3095.3</v>
      </c>
      <c r="AK92" s="50">
        <v>3016.2</v>
      </c>
      <c r="AL92" s="52">
        <v>10.783918280888031</v>
      </c>
      <c r="AM92" s="46">
        <v>7707006.5</v>
      </c>
      <c r="AN92" s="53">
        <v>87637</v>
      </c>
      <c r="AO92" s="61">
        <v>19741</v>
      </c>
      <c r="AP92" s="46">
        <v>176243</v>
      </c>
      <c r="AQ92" s="47">
        <v>0.79349772367944837</v>
      </c>
      <c r="AR92" s="46">
        <v>11405.489571263037</v>
      </c>
      <c r="AS92" s="54">
        <v>0.62185666666666661</v>
      </c>
      <c r="AT92" s="55">
        <v>501473</v>
      </c>
      <c r="AU92" s="55">
        <v>1730637</v>
      </c>
      <c r="AV92" s="56">
        <v>3.3506666666666667</v>
      </c>
      <c r="AW92" s="56">
        <v>1.82</v>
      </c>
      <c r="AX92" s="57">
        <v>1.1411182959300115</v>
      </c>
      <c r="AY92" s="57">
        <v>0.8763333333333333</v>
      </c>
      <c r="AZ92" s="58">
        <v>379001.64399999997</v>
      </c>
      <c r="BA92" s="59">
        <v>-252122.56</v>
      </c>
      <c r="BB92" s="55">
        <v>69744.236467886571</v>
      </c>
      <c r="BC92" s="55">
        <v>2594.7556556313571</v>
      </c>
      <c r="BD92" s="55">
        <v>443.83056525347587</v>
      </c>
      <c r="BE92" s="55">
        <v>20080.698140196953</v>
      </c>
      <c r="BF92" s="55">
        <v>2027.9018355789976</v>
      </c>
      <c r="BG92" s="55">
        <v>18722.330509904394</v>
      </c>
      <c r="BH92" s="55">
        <v>23185.039576766227</v>
      </c>
      <c r="BI92" s="55">
        <v>1338.9667755777823</v>
      </c>
      <c r="BJ92" s="55">
        <v>1350.7134089773922</v>
      </c>
      <c r="BK92" s="55">
        <v>70526.534370050009</v>
      </c>
      <c r="BL92" s="55">
        <v>7489.8196190414219</v>
      </c>
      <c r="BM92" s="55">
        <v>7204.4797750667512</v>
      </c>
      <c r="BN92" s="55">
        <v>17820.191838253035</v>
      </c>
      <c r="BO92" s="55">
        <v>25.679229772600266</v>
      </c>
      <c r="BP92" s="55">
        <v>1944.3315919124934</v>
      </c>
      <c r="BQ92" s="55">
        <v>5043.0579773247173</v>
      </c>
      <c r="BR92" s="55">
        <v>21067.834910472484</v>
      </c>
      <c r="BS92" s="55">
        <v>4349.4495720803698</v>
      </c>
      <c r="BT92" s="55">
        <v>2752.7130424670513</v>
      </c>
      <c r="BU92" s="55">
        <v>2688.4527416543847</v>
      </c>
      <c r="BV92" s="55">
        <v>140.52407140872384</v>
      </c>
      <c r="BW92" s="55">
        <v>-782.29790216342815</v>
      </c>
      <c r="BX92" s="55">
        <v>2526.1640000000002</v>
      </c>
      <c r="BY92" s="46">
        <v>438735.63081708772</v>
      </c>
    </row>
    <row r="93" spans="1:77" ht="15.75" x14ac:dyDescent="0.25">
      <c r="A93" s="63">
        <f t="shared" si="4"/>
        <v>2002</v>
      </c>
      <c r="B93" s="64">
        <f t="shared" si="5"/>
        <v>2</v>
      </c>
      <c r="C93" s="46">
        <v>231453</v>
      </c>
      <c r="D93" s="84">
        <v>34549</v>
      </c>
      <c r="E93" s="46">
        <v>196904</v>
      </c>
      <c r="F93" s="46">
        <v>135185</v>
      </c>
      <c r="G93" s="46">
        <v>37361</v>
      </c>
      <c r="H93" s="46">
        <v>61026</v>
      </c>
      <c r="I93" s="46">
        <v>60269</v>
      </c>
      <c r="J93" s="46">
        <v>757</v>
      </c>
      <c r="K93" s="46">
        <v>57512</v>
      </c>
      <c r="L93" s="46">
        <v>59631</v>
      </c>
      <c r="M93" s="46">
        <v>48423</v>
      </c>
      <c r="N93" s="46">
        <v>12959.344393696938</v>
      </c>
      <c r="O93" s="46">
        <v>4250.4880603738311</v>
      </c>
      <c r="P93" s="46">
        <v>31213.167545929227</v>
      </c>
      <c r="Q93" s="46">
        <v>185911</v>
      </c>
      <c r="R93" s="46">
        <v>2667983.1248495472</v>
      </c>
      <c r="S93" s="47">
        <v>0.80323434995441834</v>
      </c>
      <c r="T93" s="47">
        <v>0.80408329326478534</v>
      </c>
      <c r="U93" s="47">
        <v>0.82248869141618264</v>
      </c>
      <c r="V93" s="47">
        <v>0.81899483980155641</v>
      </c>
      <c r="W93" s="47">
        <v>0.8611767978856586</v>
      </c>
      <c r="X93" s="47">
        <v>0.88950378159011256</v>
      </c>
      <c r="Y93" s="47">
        <v>0.61665861949905998</v>
      </c>
      <c r="Z93" s="46">
        <v>2683.0301051999995</v>
      </c>
      <c r="AA93" s="48">
        <v>42060.75</v>
      </c>
      <c r="AB93" s="46">
        <v>19798.053</v>
      </c>
      <c r="AC93" s="60">
        <v>35660.127</v>
      </c>
      <c r="AD93" s="46">
        <v>126966.565</v>
      </c>
      <c r="AE93" s="46">
        <v>17652.400000000001</v>
      </c>
      <c r="AF93" s="50">
        <v>16862.599999999999</v>
      </c>
      <c r="AG93" s="51">
        <f t="shared" si="3"/>
        <v>0.95525820851555576</v>
      </c>
      <c r="AH93" s="50">
        <v>14774.2</v>
      </c>
      <c r="AI93" s="50">
        <v>14186.3</v>
      </c>
      <c r="AJ93" s="50">
        <v>3126.4</v>
      </c>
      <c r="AK93" s="50">
        <v>3032.5</v>
      </c>
      <c r="AL93" s="52">
        <v>10.837697020004946</v>
      </c>
      <c r="AM93" s="46">
        <v>7797390.4000000004</v>
      </c>
      <c r="AN93" s="53">
        <v>89247</v>
      </c>
      <c r="AO93" s="61">
        <v>19827</v>
      </c>
      <c r="AP93" s="46">
        <v>177077</v>
      </c>
      <c r="AQ93" s="47">
        <v>0.7987818131987563</v>
      </c>
      <c r="AR93" s="46">
        <v>11472.290291384295</v>
      </c>
      <c r="AS93" s="54">
        <v>0.63646333333333338</v>
      </c>
      <c r="AT93" s="55">
        <v>524953</v>
      </c>
      <c r="AU93" s="55">
        <v>1767541</v>
      </c>
      <c r="AV93" s="56">
        <v>3.4376666666666669</v>
      </c>
      <c r="AW93" s="56">
        <v>1.82</v>
      </c>
      <c r="AX93" s="57">
        <v>1.0877447425670776</v>
      </c>
      <c r="AY93" s="57">
        <v>0.91933333333333334</v>
      </c>
      <c r="AZ93" s="58">
        <v>383191.14899999998</v>
      </c>
      <c r="BA93" s="59">
        <v>-252920.61</v>
      </c>
      <c r="BB93" s="55">
        <v>71050.135929107899</v>
      </c>
      <c r="BC93" s="55">
        <v>2671.8589442892298</v>
      </c>
      <c r="BD93" s="55">
        <v>445.96625278538914</v>
      </c>
      <c r="BE93" s="55">
        <v>20445.01209986506</v>
      </c>
      <c r="BF93" s="55">
        <v>1846.4705691994245</v>
      </c>
      <c r="BG93" s="55">
        <v>19277.01785976618</v>
      </c>
      <c r="BH93" s="55">
        <v>23532.584671378634</v>
      </c>
      <c r="BI93" s="55">
        <v>1414.8481840303834</v>
      </c>
      <c r="BJ93" s="55">
        <v>1416.3773477936033</v>
      </c>
      <c r="BK93" s="55">
        <v>71829.618645201146</v>
      </c>
      <c r="BL93" s="55">
        <v>7677.6216604277406</v>
      </c>
      <c r="BM93" s="55">
        <v>7462.2072288724321</v>
      </c>
      <c r="BN93" s="55">
        <v>18081.806783363274</v>
      </c>
      <c r="BO93" s="55">
        <v>26.021155134408783</v>
      </c>
      <c r="BP93" s="55">
        <v>2009.4973279693036</v>
      </c>
      <c r="BQ93" s="55">
        <v>4964.9428204846336</v>
      </c>
      <c r="BR93" s="55">
        <v>21490.041785919755</v>
      </c>
      <c r="BS93" s="55">
        <v>4468.2472877994787</v>
      </c>
      <c r="BT93" s="55">
        <v>2805.2961002197962</v>
      </c>
      <c r="BU93" s="55">
        <v>2736.9910380111246</v>
      </c>
      <c r="BV93" s="55">
        <v>106.94545697052929</v>
      </c>
      <c r="BW93" s="55">
        <v>-779.48271609322853</v>
      </c>
      <c r="BX93" s="55">
        <v>2602.0230000000001</v>
      </c>
      <c r="BY93" s="46">
        <v>443204.84340663976</v>
      </c>
    </row>
    <row r="94" spans="1:77" ht="15.75" x14ac:dyDescent="0.25">
      <c r="A94" s="63">
        <f t="shared" si="4"/>
        <v>2002</v>
      </c>
      <c r="B94" s="64">
        <f t="shared" si="5"/>
        <v>3</v>
      </c>
      <c r="C94" s="46">
        <v>232854</v>
      </c>
      <c r="D94" s="84">
        <v>34552</v>
      </c>
      <c r="E94" s="46">
        <v>198302</v>
      </c>
      <c r="F94" s="46">
        <v>136297</v>
      </c>
      <c r="G94" s="46">
        <v>37929</v>
      </c>
      <c r="H94" s="46">
        <v>61392</v>
      </c>
      <c r="I94" s="46">
        <v>60918</v>
      </c>
      <c r="J94" s="46">
        <v>474</v>
      </c>
      <c r="K94" s="46">
        <v>57040</v>
      </c>
      <c r="L94" s="46">
        <v>59804</v>
      </c>
      <c r="M94" s="46">
        <v>48478</v>
      </c>
      <c r="N94" s="46">
        <v>13229.688189264993</v>
      </c>
      <c r="O94" s="46">
        <v>4219.1964871582759</v>
      </c>
      <c r="P94" s="46">
        <v>31029.115323576731</v>
      </c>
      <c r="Q94" s="46">
        <v>188834</v>
      </c>
      <c r="R94" s="46">
        <v>2696633.0104886726</v>
      </c>
      <c r="S94" s="47">
        <v>0.81095450368041777</v>
      </c>
      <c r="T94" s="47">
        <v>0.81221890430457022</v>
      </c>
      <c r="U94" s="47">
        <v>0.82983996414353134</v>
      </c>
      <c r="V94" s="47">
        <v>0.8244032962342821</v>
      </c>
      <c r="W94" s="47">
        <v>0.8613779803646564</v>
      </c>
      <c r="X94" s="47">
        <v>0.8868303123536887</v>
      </c>
      <c r="Y94" s="47">
        <v>0.65782819595993181</v>
      </c>
      <c r="Z94" s="46">
        <v>2694.7977810999992</v>
      </c>
      <c r="AA94" s="48">
        <v>42280.027000000002</v>
      </c>
      <c r="AB94" s="46">
        <v>19980.653000000002</v>
      </c>
      <c r="AC94" s="60">
        <v>35847.010999999999</v>
      </c>
      <c r="AD94" s="46">
        <v>135080.38</v>
      </c>
      <c r="AE94" s="46">
        <v>17763.2</v>
      </c>
      <c r="AF94" s="50">
        <v>16915.400000000001</v>
      </c>
      <c r="AG94" s="51">
        <f t="shared" si="3"/>
        <v>0.95227211313276894</v>
      </c>
      <c r="AH94" s="50">
        <v>14911.4</v>
      </c>
      <c r="AI94" s="50">
        <v>14276.7</v>
      </c>
      <c r="AJ94" s="50">
        <v>3159.3</v>
      </c>
      <c r="AK94" s="50">
        <v>3043</v>
      </c>
      <c r="AL94" s="52">
        <v>11.098000650929675</v>
      </c>
      <c r="AM94" s="46">
        <v>7777969.5</v>
      </c>
      <c r="AN94" s="53">
        <v>91308</v>
      </c>
      <c r="AO94" s="61">
        <v>20011</v>
      </c>
      <c r="AP94" s="46">
        <v>178291</v>
      </c>
      <c r="AQ94" s="47">
        <v>0.80522732718482637</v>
      </c>
      <c r="AR94" s="46">
        <v>11571.131359949437</v>
      </c>
      <c r="AS94" s="54">
        <v>0.63646666666666674</v>
      </c>
      <c r="AT94" s="55">
        <v>525710</v>
      </c>
      <c r="AU94" s="55">
        <v>1791920</v>
      </c>
      <c r="AV94" s="56">
        <v>3.3413333333333335</v>
      </c>
      <c r="AW94" s="56">
        <v>1.7166666666666668</v>
      </c>
      <c r="AX94" s="57">
        <v>1.0166045408336157</v>
      </c>
      <c r="AY94" s="57">
        <v>0.98366666666666669</v>
      </c>
      <c r="AZ94" s="58">
        <v>381131.109</v>
      </c>
      <c r="BA94" s="59">
        <v>-249378.42</v>
      </c>
      <c r="BB94" s="55">
        <v>72223.949730610664</v>
      </c>
      <c r="BC94" s="55">
        <v>2731.5516443289362</v>
      </c>
      <c r="BD94" s="55">
        <v>455.31784376595652</v>
      </c>
      <c r="BE94" s="55">
        <v>20881.40697983405</v>
      </c>
      <c r="BF94" s="55">
        <v>1721.7843668102134</v>
      </c>
      <c r="BG94" s="55">
        <v>19580.843674930893</v>
      </c>
      <c r="BH94" s="55">
        <v>23924.522547306202</v>
      </c>
      <c r="BI94" s="55">
        <v>1472.9407042263006</v>
      </c>
      <c r="BJ94" s="55">
        <v>1455.5819694081054</v>
      </c>
      <c r="BK94" s="55">
        <v>72999.04213757554</v>
      </c>
      <c r="BL94" s="55">
        <v>7868.1510206931562</v>
      </c>
      <c r="BM94" s="55">
        <v>7699.6137269028404</v>
      </c>
      <c r="BN94" s="55">
        <v>18388.307472555116</v>
      </c>
      <c r="BO94" s="55">
        <v>26.170962680904257</v>
      </c>
      <c r="BP94" s="55">
        <v>2063.0828680284048</v>
      </c>
      <c r="BQ94" s="55">
        <v>4890.1924215799572</v>
      </c>
      <c r="BR94" s="55">
        <v>21880.853437723636</v>
      </c>
      <c r="BS94" s="55">
        <v>4541.3988578595545</v>
      </c>
      <c r="BT94" s="55">
        <v>2887.5415288763725</v>
      </c>
      <c r="BU94" s="55">
        <v>2696.7691481783704</v>
      </c>
      <c r="BV94" s="55">
        <v>56.960692780902718</v>
      </c>
      <c r="BW94" s="55">
        <v>-775.09240696489996</v>
      </c>
      <c r="BX94" s="55">
        <v>2665.43</v>
      </c>
      <c r="BY94" s="46">
        <v>447854.96650861058</v>
      </c>
    </row>
    <row r="95" spans="1:77" ht="15.75" x14ac:dyDescent="0.25">
      <c r="A95" s="63">
        <f t="shared" si="4"/>
        <v>2002</v>
      </c>
      <c r="B95" s="64">
        <f t="shared" si="5"/>
        <v>4</v>
      </c>
      <c r="C95" s="46">
        <v>234602</v>
      </c>
      <c r="D95" s="84">
        <v>34965</v>
      </c>
      <c r="E95" s="46">
        <v>199637</v>
      </c>
      <c r="F95" s="46">
        <v>136941</v>
      </c>
      <c r="G95" s="46">
        <v>38411</v>
      </c>
      <c r="H95" s="46">
        <v>62615</v>
      </c>
      <c r="I95" s="46">
        <v>61578</v>
      </c>
      <c r="J95" s="46">
        <v>1037</v>
      </c>
      <c r="K95" s="46">
        <v>58955</v>
      </c>
      <c r="L95" s="46">
        <v>62320</v>
      </c>
      <c r="M95" s="46">
        <v>50850</v>
      </c>
      <c r="N95" s="46">
        <v>13777.043894943448</v>
      </c>
      <c r="O95" s="46">
        <v>5270.2655995104451</v>
      </c>
      <c r="P95" s="46">
        <v>31802.690505546121</v>
      </c>
      <c r="Q95" s="46">
        <v>192092</v>
      </c>
      <c r="R95" s="46">
        <v>2726154.2980148694</v>
      </c>
      <c r="S95" s="47">
        <v>0.81879949872550106</v>
      </c>
      <c r="T95" s="47">
        <v>0.81812605428615248</v>
      </c>
      <c r="U95" s="47">
        <v>0.83392778110437116</v>
      </c>
      <c r="V95" s="47">
        <v>0.84148559550488811</v>
      </c>
      <c r="W95" s="47">
        <v>0.85916376897633784</v>
      </c>
      <c r="X95" s="47">
        <v>0.88504492939666235</v>
      </c>
      <c r="Y95" s="47">
        <v>0.66740478912880508</v>
      </c>
      <c r="Z95" s="46">
        <v>2700.6816190499999</v>
      </c>
      <c r="AA95" s="48">
        <v>42514.192000000003</v>
      </c>
      <c r="AB95" s="46">
        <v>20072.770999999997</v>
      </c>
      <c r="AC95" s="60">
        <v>36046.527999999998</v>
      </c>
      <c r="AD95" s="46">
        <v>138615.18400000001</v>
      </c>
      <c r="AE95" s="46">
        <v>17860.099999999999</v>
      </c>
      <c r="AF95" s="50">
        <v>17048.400000000001</v>
      </c>
      <c r="AG95" s="51">
        <f t="shared" si="3"/>
        <v>0.95455232613479224</v>
      </c>
      <c r="AH95" s="50">
        <v>15028.6</v>
      </c>
      <c r="AI95" s="50">
        <v>14430.3</v>
      </c>
      <c r="AJ95" s="50">
        <v>3162.1</v>
      </c>
      <c r="AK95" s="50">
        <v>3085.1</v>
      </c>
      <c r="AL95" s="52">
        <v>11.023246366931602</v>
      </c>
      <c r="AM95" s="46">
        <v>7938064.4000000004</v>
      </c>
      <c r="AN95" s="53">
        <v>92498</v>
      </c>
      <c r="AO95" s="61">
        <v>20158</v>
      </c>
      <c r="AP95" s="46">
        <v>179479</v>
      </c>
      <c r="AQ95" s="47">
        <v>0.81757941467236206</v>
      </c>
      <c r="AR95" s="46">
        <v>11702.007692802883</v>
      </c>
      <c r="AS95" s="54">
        <v>0.64542999999999995</v>
      </c>
      <c r="AT95" s="55">
        <v>554694</v>
      </c>
      <c r="AU95" s="55">
        <v>1843976</v>
      </c>
      <c r="AV95" s="56">
        <v>3.0953333333333339</v>
      </c>
      <c r="AW95" s="56">
        <v>1.4666666666666668</v>
      </c>
      <c r="AX95" s="57">
        <v>1</v>
      </c>
      <c r="AY95" s="57">
        <v>1</v>
      </c>
      <c r="AZ95" s="58">
        <v>384145.34700000001</v>
      </c>
      <c r="BA95" s="59">
        <v>-303071.39</v>
      </c>
      <c r="BB95" s="55">
        <v>73265.677872394866</v>
      </c>
      <c r="BC95" s="55">
        <v>2773.8337557504774</v>
      </c>
      <c r="BD95" s="55">
        <v>471.88533819517835</v>
      </c>
      <c r="BE95" s="55">
        <v>21389.88278010393</v>
      </c>
      <c r="BF95" s="55">
        <v>1653.8432284113651</v>
      </c>
      <c r="BG95" s="55">
        <v>19633.807955398537</v>
      </c>
      <c r="BH95" s="55">
        <v>24360.853204548941</v>
      </c>
      <c r="BI95" s="55">
        <v>1513.2443361655342</v>
      </c>
      <c r="BJ95" s="55">
        <v>1468.3272738208993</v>
      </c>
      <c r="BK95" s="55">
        <v>74034.804847173305</v>
      </c>
      <c r="BL95" s="55">
        <v>8061.4076998376777</v>
      </c>
      <c r="BM95" s="55">
        <v>7916.6992691579771</v>
      </c>
      <c r="BN95" s="55">
        <v>18739.693905828572</v>
      </c>
      <c r="BO95" s="55">
        <v>26.128652412086694</v>
      </c>
      <c r="BP95" s="55">
        <v>2105.0882120897977</v>
      </c>
      <c r="BQ95" s="55">
        <v>4818.8067806106892</v>
      </c>
      <c r="BR95" s="55">
        <v>22240.269865884133</v>
      </c>
      <c r="BS95" s="55">
        <v>4568.9042822605988</v>
      </c>
      <c r="BT95" s="55">
        <v>2999.4493284367813</v>
      </c>
      <c r="BU95" s="55">
        <v>2567.7870721561217</v>
      </c>
      <c r="BV95" s="55">
        <v>-9.430221160155817</v>
      </c>
      <c r="BW95" s="55">
        <v>-769.1269747784429</v>
      </c>
      <c r="BX95" s="55">
        <v>2716.3829999999998</v>
      </c>
      <c r="BY95" s="46">
        <v>452524.27026998956</v>
      </c>
    </row>
    <row r="96" spans="1:77" ht="15.75" x14ac:dyDescent="0.25">
      <c r="A96" s="63">
        <f t="shared" si="4"/>
        <v>2003</v>
      </c>
      <c r="B96" s="64">
        <f t="shared" si="5"/>
        <v>1</v>
      </c>
      <c r="C96" s="46">
        <v>236922</v>
      </c>
      <c r="D96" s="84">
        <v>35222</v>
      </c>
      <c r="E96" s="46">
        <v>201700</v>
      </c>
      <c r="F96" s="46">
        <v>136521</v>
      </c>
      <c r="G96" s="46">
        <v>38797</v>
      </c>
      <c r="H96" s="46">
        <v>64525</v>
      </c>
      <c r="I96" s="46">
        <v>63415</v>
      </c>
      <c r="J96" s="46">
        <v>1110</v>
      </c>
      <c r="K96" s="46">
        <v>58740</v>
      </c>
      <c r="L96" s="46">
        <v>61661</v>
      </c>
      <c r="M96" s="46">
        <v>50282</v>
      </c>
      <c r="N96" s="46">
        <v>13159.890461056748</v>
      </c>
      <c r="O96" s="46">
        <v>4790.8653971660679</v>
      </c>
      <c r="P96" s="46">
        <v>32331.244141777184</v>
      </c>
      <c r="Q96" s="46">
        <v>195924</v>
      </c>
      <c r="R96" s="46">
        <v>2757223.2933798977</v>
      </c>
      <c r="S96" s="47">
        <v>0.82695570694152509</v>
      </c>
      <c r="T96" s="47">
        <v>0.82275986844514759</v>
      </c>
      <c r="U96" s="47">
        <v>0.85215351702451225</v>
      </c>
      <c r="V96" s="47">
        <v>0.84591973507845142</v>
      </c>
      <c r="W96" s="47">
        <v>0.8714845080013619</v>
      </c>
      <c r="X96" s="47">
        <v>0.88889249282366489</v>
      </c>
      <c r="Y96" s="47">
        <v>0.71946199197538974</v>
      </c>
      <c r="Z96" s="46">
        <v>2700.6816190499999</v>
      </c>
      <c r="AA96" s="48">
        <v>42717.061999999998</v>
      </c>
      <c r="AB96" s="46">
        <v>20332.654000000002</v>
      </c>
      <c r="AC96" s="60">
        <v>36219.521000000001</v>
      </c>
      <c r="AD96" s="46">
        <v>145622.44899999999</v>
      </c>
      <c r="AE96" s="46">
        <v>18051.900000000001</v>
      </c>
      <c r="AF96" s="50">
        <v>17220.7</v>
      </c>
      <c r="AG96" s="51">
        <f t="shared" si="3"/>
        <v>0.95395498534780265</v>
      </c>
      <c r="AH96" s="50">
        <v>15248.6</v>
      </c>
      <c r="AI96" s="50">
        <v>14607.9</v>
      </c>
      <c r="AJ96" s="50">
        <v>3223.6</v>
      </c>
      <c r="AK96" s="50">
        <v>3145.7</v>
      </c>
      <c r="AL96" s="52">
        <v>11.217197715556463</v>
      </c>
      <c r="AM96" s="46">
        <v>7936251.7000000002</v>
      </c>
      <c r="AN96" s="53">
        <v>94048</v>
      </c>
      <c r="AO96" s="61">
        <v>20908</v>
      </c>
      <c r="AP96" s="46">
        <v>180792</v>
      </c>
      <c r="AQ96" s="47">
        <v>0.8240391826455693</v>
      </c>
      <c r="AR96" s="46">
        <v>11973.59311539497</v>
      </c>
      <c r="AS96" s="54">
        <v>0.67386999999999997</v>
      </c>
      <c r="AT96" s="55">
        <v>550380</v>
      </c>
      <c r="AU96" s="55">
        <v>1882325</v>
      </c>
      <c r="AV96" s="56">
        <v>2.6876666666666669</v>
      </c>
      <c r="AW96" s="56">
        <v>1.23</v>
      </c>
      <c r="AX96" s="57">
        <v>0.93167701863354024</v>
      </c>
      <c r="AY96" s="57">
        <v>1.0733333333333335</v>
      </c>
      <c r="AZ96" s="58">
        <v>381976.07900000003</v>
      </c>
      <c r="BA96" s="59">
        <v>-310864.21999999997</v>
      </c>
      <c r="BB96" s="55">
        <v>74175.320354460506</v>
      </c>
      <c r="BC96" s="55">
        <v>2798.7052785538526</v>
      </c>
      <c r="BD96" s="55">
        <v>495.66873607305433</v>
      </c>
      <c r="BE96" s="55">
        <v>21970.439500674693</v>
      </c>
      <c r="BF96" s="55">
        <v>1642.6471540028788</v>
      </c>
      <c r="BG96" s="55">
        <v>19435.910701169123</v>
      </c>
      <c r="BH96" s="55">
        <v>24841.576643106848</v>
      </c>
      <c r="BI96" s="55">
        <v>1535.7590798480837</v>
      </c>
      <c r="BJ96" s="55">
        <v>1454.6132610319846</v>
      </c>
      <c r="BK96" s="55">
        <v>74936.906773994371</v>
      </c>
      <c r="BL96" s="55">
        <v>8257.3916978612961</v>
      </c>
      <c r="BM96" s="55">
        <v>8113.4638556378432</v>
      </c>
      <c r="BN96" s="55">
        <v>19135.966083183637</v>
      </c>
      <c r="BO96" s="55">
        <v>25.894224327956113</v>
      </c>
      <c r="BP96" s="55">
        <v>2135.5133601534822</v>
      </c>
      <c r="BQ96" s="55">
        <v>4750.7858975768304</v>
      </c>
      <c r="BR96" s="55">
        <v>22568.291070401247</v>
      </c>
      <c r="BS96" s="55">
        <v>4550.7635610026109</v>
      </c>
      <c r="BT96" s="55">
        <v>3141.0194989010211</v>
      </c>
      <c r="BU96" s="55">
        <v>2350.0448099443788</v>
      </c>
      <c r="BV96" s="55">
        <v>-92.227284852646463</v>
      </c>
      <c r="BW96" s="55">
        <v>-761.58641953385734</v>
      </c>
      <c r="BX96" s="55">
        <v>2707.7730000000001</v>
      </c>
      <c r="BY96" s="46">
        <v>457327.45816772815</v>
      </c>
    </row>
    <row r="97" spans="1:77" ht="15.75" x14ac:dyDescent="0.25">
      <c r="A97" s="63">
        <f t="shared" si="4"/>
        <v>2003</v>
      </c>
      <c r="B97" s="64">
        <f t="shared" si="5"/>
        <v>2</v>
      </c>
      <c r="C97" s="46">
        <v>238522</v>
      </c>
      <c r="D97" s="84">
        <v>36047</v>
      </c>
      <c r="E97" s="46">
        <v>202475</v>
      </c>
      <c r="F97" s="46">
        <v>137924</v>
      </c>
      <c r="G97" s="46">
        <v>39341</v>
      </c>
      <c r="H97" s="46">
        <v>64860</v>
      </c>
      <c r="I97" s="46">
        <v>64194</v>
      </c>
      <c r="J97" s="46">
        <v>666</v>
      </c>
      <c r="K97" s="46">
        <v>59338</v>
      </c>
      <c r="L97" s="46">
        <v>62941</v>
      </c>
      <c r="M97" s="46">
        <v>51460</v>
      </c>
      <c r="N97" s="46">
        <v>13667.533605451999</v>
      </c>
      <c r="O97" s="46">
        <v>5323.5418570122656</v>
      </c>
      <c r="P97" s="46">
        <v>32468.924537535728</v>
      </c>
      <c r="Q97" s="46">
        <v>198983</v>
      </c>
      <c r="R97" s="46">
        <v>2788246.0027503315</v>
      </c>
      <c r="S97" s="47">
        <v>0.83423332019687912</v>
      </c>
      <c r="T97" s="47">
        <v>0.83134189843682027</v>
      </c>
      <c r="U97" s="47">
        <v>0.84639434686459414</v>
      </c>
      <c r="V97" s="47">
        <v>0.85314826930865817</v>
      </c>
      <c r="W97" s="47">
        <v>0.86010650847686132</v>
      </c>
      <c r="X97" s="47">
        <v>0.87280151252760518</v>
      </c>
      <c r="Y97" s="47">
        <v>0.7479029343612994</v>
      </c>
      <c r="Z97" s="46">
        <v>2709.5073759749998</v>
      </c>
      <c r="AA97" s="48">
        <v>42852.088000000003</v>
      </c>
      <c r="AB97" s="46">
        <v>20471.850000000002</v>
      </c>
      <c r="AC97" s="60">
        <v>36333.908000000003</v>
      </c>
      <c r="AD97" s="46">
        <v>153756.56400000001</v>
      </c>
      <c r="AE97" s="46">
        <v>18216.2</v>
      </c>
      <c r="AF97" s="50">
        <v>17332.400000000001</v>
      </c>
      <c r="AG97" s="51">
        <f t="shared" si="3"/>
        <v>0.95148274612707373</v>
      </c>
      <c r="AH97" s="50">
        <v>15393.7</v>
      </c>
      <c r="AI97" s="50">
        <v>14696.6</v>
      </c>
      <c r="AJ97" s="50">
        <v>3252.9</v>
      </c>
      <c r="AK97" s="50">
        <v>3155</v>
      </c>
      <c r="AL97" s="52">
        <v>11.018300739796354</v>
      </c>
      <c r="AM97" s="46">
        <v>7947712.7999999998</v>
      </c>
      <c r="AN97" s="53">
        <v>95836</v>
      </c>
      <c r="AO97" s="61">
        <v>21219</v>
      </c>
      <c r="AP97" s="46">
        <v>181256</v>
      </c>
      <c r="AQ97" s="47">
        <v>0.82947773385549206</v>
      </c>
      <c r="AR97" s="46">
        <v>12125.080614956049</v>
      </c>
      <c r="AS97" s="54">
        <v>0.63364333333333323</v>
      </c>
      <c r="AT97" s="55">
        <v>574307</v>
      </c>
      <c r="AU97" s="55">
        <v>1927843</v>
      </c>
      <c r="AV97" s="56">
        <v>2.3616666666666668</v>
      </c>
      <c r="AW97" s="56">
        <v>1.1399999999999999</v>
      </c>
      <c r="AX97" s="57">
        <v>0.88002346729246128</v>
      </c>
      <c r="AY97" s="57">
        <v>1.1363333333333332</v>
      </c>
      <c r="AZ97" s="58">
        <v>389134.31</v>
      </c>
      <c r="BA97" s="59">
        <v>-341088.16</v>
      </c>
      <c r="BB97" s="55">
        <v>75325.649205502559</v>
      </c>
      <c r="BC97" s="55">
        <v>2829.2717762536613</v>
      </c>
      <c r="BD97" s="55">
        <v>514.31460079498288</v>
      </c>
      <c r="BE97" s="55">
        <v>22562.886388633124</v>
      </c>
      <c r="BF97" s="55">
        <v>1625.6098626383327</v>
      </c>
      <c r="BG97" s="55">
        <v>19462.587519009703</v>
      </c>
      <c r="BH97" s="55">
        <v>25306.235361287268</v>
      </c>
      <c r="BI97" s="55">
        <v>1549.66134538187</v>
      </c>
      <c r="BJ97" s="55">
        <v>1475.0823515036245</v>
      </c>
      <c r="BK97" s="55">
        <v>76075.584835125032</v>
      </c>
      <c r="BL97" s="55">
        <v>8472.9286179262235</v>
      </c>
      <c r="BM97" s="55">
        <v>8252.3841479746534</v>
      </c>
      <c r="BN97" s="55">
        <v>19518.288520852206</v>
      </c>
      <c r="BO97" s="55">
        <v>26.642763363121432</v>
      </c>
      <c r="BP97" s="55">
        <v>2157.1780753175626</v>
      </c>
      <c r="BQ97" s="55">
        <v>4674.9631853325545</v>
      </c>
      <c r="BR97" s="55">
        <v>22930.983124047591</v>
      </c>
      <c r="BS97" s="55">
        <v>4588.9018480983705</v>
      </c>
      <c r="BT97" s="55">
        <v>3240.2397675263082</v>
      </c>
      <c r="BU97" s="55">
        <v>2344.1299810819301</v>
      </c>
      <c r="BV97" s="55">
        <v>-131.05519638858414</v>
      </c>
      <c r="BW97" s="55">
        <v>-749.93562962248018</v>
      </c>
      <c r="BX97" s="55">
        <v>2752.6640000000002</v>
      </c>
      <c r="BY97" s="46">
        <v>462161.39176732919</v>
      </c>
    </row>
    <row r="98" spans="1:77" ht="15.75" x14ac:dyDescent="0.25">
      <c r="A98" s="63">
        <f t="shared" si="4"/>
        <v>2003</v>
      </c>
      <c r="B98" s="64">
        <f t="shared" si="5"/>
        <v>3</v>
      </c>
      <c r="C98" s="46">
        <v>240159</v>
      </c>
      <c r="D98" s="84">
        <v>35947</v>
      </c>
      <c r="E98" s="46">
        <v>204212</v>
      </c>
      <c r="F98" s="46">
        <v>139306</v>
      </c>
      <c r="G98" s="46">
        <v>39671</v>
      </c>
      <c r="H98" s="46">
        <v>65997</v>
      </c>
      <c r="I98" s="46">
        <v>65019</v>
      </c>
      <c r="J98" s="46">
        <v>978</v>
      </c>
      <c r="K98" s="46">
        <v>58723</v>
      </c>
      <c r="L98" s="46">
        <v>63538</v>
      </c>
      <c r="M98" s="46">
        <v>52036</v>
      </c>
      <c r="N98" s="46">
        <v>15036.427300763047</v>
      </c>
      <c r="O98" s="46">
        <v>4918.6291244124814</v>
      </c>
      <c r="P98" s="46">
        <v>32080.943574824465</v>
      </c>
      <c r="Q98" s="46">
        <v>202523</v>
      </c>
      <c r="R98" s="46">
        <v>2820024.9941587476</v>
      </c>
      <c r="S98" s="47">
        <v>0.84328715559275313</v>
      </c>
      <c r="T98" s="47">
        <v>0.83946850817624508</v>
      </c>
      <c r="U98" s="47">
        <v>0.85536033878651907</v>
      </c>
      <c r="V98" s="47">
        <v>0.86153278272504963</v>
      </c>
      <c r="W98" s="47">
        <v>0.8586243890809393</v>
      </c>
      <c r="X98" s="47">
        <v>0.86873996663414021</v>
      </c>
      <c r="Y98" s="47">
        <v>0.73656128657863218</v>
      </c>
      <c r="Z98" s="46">
        <v>2727.1588898249993</v>
      </c>
      <c r="AA98" s="48">
        <v>42971.557000000001</v>
      </c>
      <c r="AB98" s="46">
        <v>20635.456999999999</v>
      </c>
      <c r="AC98" s="60">
        <v>36435.103999999999</v>
      </c>
      <c r="AD98" s="46">
        <v>151874.40599999999</v>
      </c>
      <c r="AE98" s="46">
        <v>18360.599999999999</v>
      </c>
      <c r="AF98" s="50">
        <v>17417.900000000001</v>
      </c>
      <c r="AG98" s="51">
        <f t="shared" si="3"/>
        <v>0.94865636199252767</v>
      </c>
      <c r="AH98" s="50">
        <v>15506.9</v>
      </c>
      <c r="AI98" s="50">
        <v>14763.8</v>
      </c>
      <c r="AJ98" s="50">
        <v>3254.6</v>
      </c>
      <c r="AK98" s="50">
        <v>3140.7</v>
      </c>
      <c r="AL98" s="52">
        <v>11.024020451788397</v>
      </c>
      <c r="AM98" s="46">
        <v>8018079.2000000002</v>
      </c>
      <c r="AN98" s="53">
        <v>97453</v>
      </c>
      <c r="AO98" s="61">
        <v>21390</v>
      </c>
      <c r="AP98" s="46">
        <v>182822</v>
      </c>
      <c r="AQ98" s="47">
        <v>0.83815805712875224</v>
      </c>
      <c r="AR98" s="46">
        <v>12265.133848625303</v>
      </c>
      <c r="AS98" s="54">
        <v>0.63235999999999992</v>
      </c>
      <c r="AT98" s="55">
        <v>583305</v>
      </c>
      <c r="AU98" s="55">
        <v>1965072</v>
      </c>
      <c r="AV98" s="56">
        <v>2.140333333333333</v>
      </c>
      <c r="AW98" s="56">
        <v>1.0433333333333332</v>
      </c>
      <c r="AX98" s="57">
        <v>0.88941595019270669</v>
      </c>
      <c r="AY98" s="57">
        <v>1.1243333333333334</v>
      </c>
      <c r="AZ98" s="58">
        <v>382788.23100000003</v>
      </c>
      <c r="BA98" s="59">
        <v>-336522.02</v>
      </c>
      <c r="BB98" s="55">
        <v>76716.664425521041</v>
      </c>
      <c r="BC98" s="55">
        <v>2865.5332488499052</v>
      </c>
      <c r="BD98" s="55">
        <v>527.82293236096439</v>
      </c>
      <c r="BE98" s="55">
        <v>23167.223443979216</v>
      </c>
      <c r="BF98" s="55">
        <v>1602.7313543177274</v>
      </c>
      <c r="BG98" s="55">
        <v>19713.838408920292</v>
      </c>
      <c r="BH98" s="55">
        <v>25754.829359090218</v>
      </c>
      <c r="BI98" s="55">
        <v>1554.9511327668934</v>
      </c>
      <c r="BJ98" s="55">
        <v>1529.7345452358206</v>
      </c>
      <c r="BK98" s="55">
        <v>77450.839030565345</v>
      </c>
      <c r="BL98" s="55">
        <v>8708.0184600324665</v>
      </c>
      <c r="BM98" s="55">
        <v>8333.4601461684069</v>
      </c>
      <c r="BN98" s="55">
        <v>19886.661218834288</v>
      </c>
      <c r="BO98" s="55">
        <v>28.374269517582661</v>
      </c>
      <c r="BP98" s="55">
        <v>2170.0823575820409</v>
      </c>
      <c r="BQ98" s="55">
        <v>4591.3386438778625</v>
      </c>
      <c r="BR98" s="55">
        <v>23328.346026823179</v>
      </c>
      <c r="BS98" s="55">
        <v>4683.3191435478811</v>
      </c>
      <c r="BT98" s="55">
        <v>3297.1101343126438</v>
      </c>
      <c r="BU98" s="55">
        <v>2550.0425855687758</v>
      </c>
      <c r="BV98" s="55">
        <v>-125.91395576796884</v>
      </c>
      <c r="BW98" s="55">
        <v>-734.17460504431165</v>
      </c>
      <c r="BX98" s="55">
        <v>2803.9450000000002</v>
      </c>
      <c r="BY98" s="46">
        <v>466944.14765103231</v>
      </c>
    </row>
    <row r="99" spans="1:77" ht="15.75" x14ac:dyDescent="0.25">
      <c r="A99" s="63">
        <f t="shared" si="4"/>
        <v>2003</v>
      </c>
      <c r="B99" s="64">
        <f t="shared" si="5"/>
        <v>4</v>
      </c>
      <c r="C99" s="46">
        <v>242635</v>
      </c>
      <c r="D99" s="84">
        <v>36252</v>
      </c>
      <c r="E99" s="46">
        <v>206383</v>
      </c>
      <c r="F99" s="46">
        <v>141162</v>
      </c>
      <c r="G99" s="46">
        <v>40089</v>
      </c>
      <c r="H99" s="46">
        <v>66819</v>
      </c>
      <c r="I99" s="46">
        <v>65933</v>
      </c>
      <c r="J99" s="46">
        <v>886</v>
      </c>
      <c r="K99" s="46">
        <v>60029</v>
      </c>
      <c r="L99" s="46">
        <v>65464</v>
      </c>
      <c r="M99" s="46">
        <v>53845</v>
      </c>
      <c r="N99" s="46">
        <v>15311.46395716422</v>
      </c>
      <c r="O99" s="46">
        <v>5591.5458987749871</v>
      </c>
      <c r="P99" s="46">
        <v>32941.990144060801</v>
      </c>
      <c r="Q99" s="46">
        <v>206042</v>
      </c>
      <c r="R99" s="46">
        <v>2852235.986334681</v>
      </c>
      <c r="S99" s="47">
        <v>0.84918498979949308</v>
      </c>
      <c r="T99" s="47">
        <v>0.84380357319958632</v>
      </c>
      <c r="U99" s="47">
        <v>0.85799097009154635</v>
      </c>
      <c r="V99" s="47">
        <v>0.87619249844539149</v>
      </c>
      <c r="W99" s="47">
        <v>0.86313281913741691</v>
      </c>
      <c r="X99" s="47">
        <v>0.87574850299401197</v>
      </c>
      <c r="Y99" s="47">
        <v>0.78542911317759689</v>
      </c>
      <c r="Z99" s="46">
        <v>2750.6942416249999</v>
      </c>
      <c r="AA99" s="48">
        <v>43103.142999999996</v>
      </c>
      <c r="AB99" s="46">
        <v>20760.154999999999</v>
      </c>
      <c r="AC99" s="60">
        <v>36546.572999999997</v>
      </c>
      <c r="AD99" s="46">
        <v>148322.372</v>
      </c>
      <c r="AE99" s="46">
        <v>18498.5</v>
      </c>
      <c r="AF99" s="50">
        <v>17546</v>
      </c>
      <c r="AG99" s="51">
        <f t="shared" si="3"/>
        <v>0.94850933859502118</v>
      </c>
      <c r="AH99" s="50">
        <v>15659</v>
      </c>
      <c r="AI99" s="50">
        <v>14909.8</v>
      </c>
      <c r="AJ99" s="50">
        <v>3260.9</v>
      </c>
      <c r="AK99" s="50">
        <v>3177</v>
      </c>
      <c r="AL99" s="52">
        <v>10.894210568273698</v>
      </c>
      <c r="AM99" s="46">
        <v>8199679.7000000002</v>
      </c>
      <c r="AN99" s="53">
        <v>98886</v>
      </c>
      <c r="AO99" s="61">
        <v>21714</v>
      </c>
      <c r="AP99" s="46">
        <v>184669</v>
      </c>
      <c r="AQ99" s="47">
        <v>0.84224677599684961</v>
      </c>
      <c r="AR99" s="46">
        <v>12393.75281640273</v>
      </c>
      <c r="AS99" s="54">
        <v>0.6341566666666667</v>
      </c>
      <c r="AT99" s="55">
        <v>607095</v>
      </c>
      <c r="AU99" s="55">
        <v>2026404</v>
      </c>
      <c r="AV99" s="56">
        <v>2.1413333333333333</v>
      </c>
      <c r="AW99" s="56">
        <v>1.0766666666666669</v>
      </c>
      <c r="AX99" s="57">
        <v>0.84080717488789236</v>
      </c>
      <c r="AY99" s="57">
        <v>1.1893333333333334</v>
      </c>
      <c r="AZ99" s="58">
        <v>382775.03999999998</v>
      </c>
      <c r="BA99" s="59">
        <v>-354253.82</v>
      </c>
      <c r="BB99" s="55">
        <v>78348.366014515908</v>
      </c>
      <c r="BC99" s="55">
        <v>2907.489696342584</v>
      </c>
      <c r="BD99" s="55">
        <v>536.1937307709984</v>
      </c>
      <c r="BE99" s="55">
        <v>23783.450666712983</v>
      </c>
      <c r="BF99" s="55">
        <v>1574.0116290410624</v>
      </c>
      <c r="BG99" s="55">
        <v>20189.663370900889</v>
      </c>
      <c r="BH99" s="55">
        <v>26187.358636515688</v>
      </c>
      <c r="BI99" s="55">
        <v>1551.6284420031539</v>
      </c>
      <c r="BJ99" s="55">
        <v>1618.5698422285714</v>
      </c>
      <c r="BK99" s="55">
        <v>79062.669360315282</v>
      </c>
      <c r="BL99" s="55">
        <v>8962.6612241800194</v>
      </c>
      <c r="BM99" s="55">
        <v>8356.6918502191002</v>
      </c>
      <c r="BN99" s="55">
        <v>20241.08417712988</v>
      </c>
      <c r="BO99" s="55">
        <v>31.088742791339804</v>
      </c>
      <c r="BP99" s="55">
        <v>2174.2262069469157</v>
      </c>
      <c r="BQ99" s="55">
        <v>4499.9122732127553</v>
      </c>
      <c r="BR99" s="55">
        <v>23760.379778727998</v>
      </c>
      <c r="BS99" s="55">
        <v>4834.0154473511402</v>
      </c>
      <c r="BT99" s="55">
        <v>3311.6305992600273</v>
      </c>
      <c r="BU99" s="55">
        <v>2967.7826234049162</v>
      </c>
      <c r="BV99" s="55">
        <v>-76.803562990800614</v>
      </c>
      <c r="BW99" s="55">
        <v>-714.30334579935152</v>
      </c>
      <c r="BX99" s="55">
        <v>2861.6170000000002</v>
      </c>
      <c r="BY99" s="46">
        <v>471540.9744999127</v>
      </c>
    </row>
    <row r="100" spans="1:77" ht="15.75" x14ac:dyDescent="0.25">
      <c r="A100" s="63">
        <f t="shared" si="4"/>
        <v>2004</v>
      </c>
      <c r="B100" s="64">
        <f t="shared" si="5"/>
        <v>1</v>
      </c>
      <c r="C100" s="46">
        <v>244097</v>
      </c>
      <c r="D100" s="84">
        <v>36215</v>
      </c>
      <c r="E100" s="46">
        <v>207882</v>
      </c>
      <c r="F100" s="46">
        <v>142326</v>
      </c>
      <c r="G100" s="46">
        <v>41033</v>
      </c>
      <c r="H100" s="46">
        <v>67062</v>
      </c>
      <c r="I100" s="46">
        <v>66568</v>
      </c>
      <c r="J100" s="46">
        <v>494</v>
      </c>
      <c r="K100" s="46">
        <v>61331</v>
      </c>
      <c r="L100" s="46">
        <v>67655</v>
      </c>
      <c r="M100" s="46">
        <v>55409</v>
      </c>
      <c r="N100" s="46">
        <v>15639.796880827293</v>
      </c>
      <c r="O100" s="46">
        <v>5006.4585836847664</v>
      </c>
      <c r="P100" s="46">
        <v>34762.744535487938</v>
      </c>
      <c r="Q100" s="46">
        <v>209415</v>
      </c>
      <c r="R100" s="46">
        <v>2884294.6776634394</v>
      </c>
      <c r="S100" s="47">
        <v>0.85791713949782256</v>
      </c>
      <c r="T100" s="47">
        <v>0.84841841968438658</v>
      </c>
      <c r="U100" s="47">
        <v>0.87926790631930396</v>
      </c>
      <c r="V100" s="47">
        <v>0.8830218723711093</v>
      </c>
      <c r="W100" s="47">
        <v>0.86946242520095873</v>
      </c>
      <c r="X100" s="47">
        <v>0.88506392727810212</v>
      </c>
      <c r="Y100" s="47">
        <v>0.83471884016213349</v>
      </c>
      <c r="Z100" s="46">
        <v>2762.461917525</v>
      </c>
      <c r="AA100" s="48">
        <v>43197.682999999997</v>
      </c>
      <c r="AB100" s="46">
        <v>21001.451000000001</v>
      </c>
      <c r="AC100" s="60">
        <v>36626.629999999997</v>
      </c>
      <c r="AD100" s="46">
        <v>152229.52100000001</v>
      </c>
      <c r="AE100" s="46">
        <v>18743.5</v>
      </c>
      <c r="AF100" s="50">
        <v>17726</v>
      </c>
      <c r="AG100" s="51">
        <f t="shared" si="3"/>
        <v>0.94571451436497989</v>
      </c>
      <c r="AH100" s="50">
        <v>15894.1</v>
      </c>
      <c r="AI100" s="50">
        <v>15078.7</v>
      </c>
      <c r="AJ100" s="50">
        <v>3297.6</v>
      </c>
      <c r="AK100" s="50">
        <v>3207.5</v>
      </c>
      <c r="AL100" s="52">
        <v>10.751404748176686</v>
      </c>
      <c r="AM100" s="46">
        <v>8173421.7000000002</v>
      </c>
      <c r="AN100" s="53">
        <v>100228</v>
      </c>
      <c r="AO100" s="61">
        <v>22227</v>
      </c>
      <c r="AP100" s="46">
        <v>185655</v>
      </c>
      <c r="AQ100" s="47">
        <v>0.85476179744895664</v>
      </c>
      <c r="AR100" s="46">
        <v>12503.972225148354</v>
      </c>
      <c r="AS100" s="54">
        <v>0.64235333333333333</v>
      </c>
      <c r="AT100" s="55">
        <v>606267</v>
      </c>
      <c r="AU100" s="55">
        <v>2052983</v>
      </c>
      <c r="AV100" s="56">
        <v>2.0579999999999998</v>
      </c>
      <c r="AW100" s="56">
        <v>1.0333333333333334</v>
      </c>
      <c r="AX100" s="57">
        <v>0.79957356076759067</v>
      </c>
      <c r="AY100" s="57">
        <v>1.2506666666666666</v>
      </c>
      <c r="AZ100" s="58">
        <v>388781.46500000003</v>
      </c>
      <c r="BA100" s="59">
        <v>-369236.51</v>
      </c>
      <c r="BB100" s="55">
        <v>80220.753972487175</v>
      </c>
      <c r="BC100" s="55">
        <v>2955.1411187316958</v>
      </c>
      <c r="BD100" s="55">
        <v>539.42699602508515</v>
      </c>
      <c r="BE100" s="55">
        <v>24411.568056834403</v>
      </c>
      <c r="BF100" s="55">
        <v>1539.4506868083377</v>
      </c>
      <c r="BG100" s="55">
        <v>20890.062404951481</v>
      </c>
      <c r="BH100" s="55">
        <v>26603.823193563669</v>
      </c>
      <c r="BI100" s="55">
        <v>1539.6932730906508</v>
      </c>
      <c r="BJ100" s="55">
        <v>1741.5882424818774</v>
      </c>
      <c r="BK100" s="55">
        <v>80911.075824374799</v>
      </c>
      <c r="BL100" s="55">
        <v>9236.8569103688824</v>
      </c>
      <c r="BM100" s="55">
        <v>8322.0792601267385</v>
      </c>
      <c r="BN100" s="55">
        <v>20581.557395738979</v>
      </c>
      <c r="BO100" s="55">
        <v>34.786183184392854</v>
      </c>
      <c r="BP100" s="55">
        <v>2169.6096234121865</v>
      </c>
      <c r="BQ100" s="55">
        <v>4400.6840733372319</v>
      </c>
      <c r="BR100" s="55">
        <v>24227.084379762058</v>
      </c>
      <c r="BS100" s="55">
        <v>5040.9907595081486</v>
      </c>
      <c r="BT100" s="55">
        <v>3283.8011623684574</v>
      </c>
      <c r="BU100" s="55">
        <v>3597.3500945903511</v>
      </c>
      <c r="BV100" s="55">
        <v>16.275981942920545</v>
      </c>
      <c r="BW100" s="55">
        <v>-690.32185188759991</v>
      </c>
      <c r="BX100" s="55">
        <v>2950.2109999999998</v>
      </c>
      <c r="BY100" s="46">
        <v>475976.20102031942</v>
      </c>
    </row>
    <row r="101" spans="1:77" ht="15.75" x14ac:dyDescent="0.25">
      <c r="A101" s="63">
        <f t="shared" si="4"/>
        <v>2004</v>
      </c>
      <c r="B101" s="64">
        <f t="shared" si="5"/>
        <v>2</v>
      </c>
      <c r="C101" s="46">
        <v>246008</v>
      </c>
      <c r="D101" s="84">
        <v>36925</v>
      </c>
      <c r="E101" s="46">
        <v>209083</v>
      </c>
      <c r="F101" s="46">
        <v>143998</v>
      </c>
      <c r="G101" s="46">
        <v>41679</v>
      </c>
      <c r="H101" s="46">
        <v>68218</v>
      </c>
      <c r="I101" s="46">
        <v>67492</v>
      </c>
      <c r="J101" s="46">
        <v>726</v>
      </c>
      <c r="K101" s="46">
        <v>61744</v>
      </c>
      <c r="L101" s="46">
        <v>69631</v>
      </c>
      <c r="M101" s="46">
        <v>57203</v>
      </c>
      <c r="N101" s="46">
        <v>16129.352686476281</v>
      </c>
      <c r="O101" s="46">
        <v>5593.346811718071</v>
      </c>
      <c r="P101" s="46">
        <v>35480.30050180565</v>
      </c>
      <c r="Q101" s="46">
        <v>213211</v>
      </c>
      <c r="R101" s="46">
        <v>2917115.9372167233</v>
      </c>
      <c r="S101" s="47">
        <v>0.86668319729439691</v>
      </c>
      <c r="T101" s="47">
        <v>0.86024111445992302</v>
      </c>
      <c r="U101" s="47">
        <v>0.87394131337124215</v>
      </c>
      <c r="V101" s="47">
        <v>0.8955431754874652</v>
      </c>
      <c r="W101" s="47">
        <v>0.87391487431977199</v>
      </c>
      <c r="X101" s="47">
        <v>0.89223190820180664</v>
      </c>
      <c r="Y101" s="47">
        <v>0.81052916116452134</v>
      </c>
      <c r="Z101" s="46">
        <v>2777.1715123999998</v>
      </c>
      <c r="AA101" s="48">
        <v>43390.879000000001</v>
      </c>
      <c r="AB101" s="46">
        <v>21154.288</v>
      </c>
      <c r="AC101" s="60">
        <v>36788.095000000001</v>
      </c>
      <c r="AD101" s="46">
        <v>140021.486</v>
      </c>
      <c r="AE101" s="46">
        <v>18872</v>
      </c>
      <c r="AF101" s="50">
        <v>17777.900000000001</v>
      </c>
      <c r="AG101" s="51">
        <f t="shared" si="3"/>
        <v>0.94202522255192889</v>
      </c>
      <c r="AH101" s="50">
        <v>15999.3</v>
      </c>
      <c r="AI101" s="50">
        <v>15100.6</v>
      </c>
      <c r="AJ101" s="50">
        <v>3327.1</v>
      </c>
      <c r="AK101" s="50">
        <v>3217.9</v>
      </c>
      <c r="AL101" s="52">
        <v>10.788772470148841</v>
      </c>
      <c r="AM101" s="46">
        <v>8230130.7999999998</v>
      </c>
      <c r="AN101" s="53">
        <v>101946</v>
      </c>
      <c r="AO101" s="61">
        <v>22460</v>
      </c>
      <c r="AP101" s="46">
        <v>186623</v>
      </c>
      <c r="AQ101" s="47">
        <v>0.85950220981623637</v>
      </c>
      <c r="AR101" s="46">
        <v>12612.518946709271</v>
      </c>
      <c r="AS101" s="54">
        <v>0.6641366666666666</v>
      </c>
      <c r="AT101" s="55">
        <v>636960</v>
      </c>
      <c r="AU101" s="55">
        <v>2097608</v>
      </c>
      <c r="AV101" s="56">
        <v>2.0726666666666667</v>
      </c>
      <c r="AW101" s="56">
        <v>1.2133333333333332</v>
      </c>
      <c r="AX101" s="57">
        <v>0.83010514665190915</v>
      </c>
      <c r="AY101" s="57">
        <v>1.2046666666666668</v>
      </c>
      <c r="AZ101" s="58">
        <v>390339.83199999999</v>
      </c>
      <c r="BA101" s="59">
        <v>-378577.22</v>
      </c>
      <c r="BB101" s="55">
        <v>82171.907566680835</v>
      </c>
      <c r="BC101" s="55">
        <v>3012.9452401946623</v>
      </c>
      <c r="BD101" s="55">
        <v>542.24950371668592</v>
      </c>
      <c r="BE101" s="55">
        <v>25081.78779014921</v>
      </c>
      <c r="BF101" s="55">
        <v>1507.0460351919128</v>
      </c>
      <c r="BG101" s="55">
        <v>21622.197056591129</v>
      </c>
      <c r="BH101" s="55">
        <v>27045.679738957399</v>
      </c>
      <c r="BI101" s="55">
        <v>1538.1418962893895</v>
      </c>
      <c r="BJ101" s="55">
        <v>1821.8603055904489</v>
      </c>
      <c r="BK101" s="55">
        <v>82612.908080248701</v>
      </c>
      <c r="BL101" s="55">
        <v>9520.5924206968757</v>
      </c>
      <c r="BM101" s="55">
        <v>8392.4025200391006</v>
      </c>
      <c r="BN101" s="55">
        <v>20934.023724887033</v>
      </c>
      <c r="BO101" s="55">
        <v>37.650686067856938</v>
      </c>
      <c r="BP101" s="55">
        <v>2185.2191406334205</v>
      </c>
      <c r="BQ101" s="55">
        <v>4312.7191640521296</v>
      </c>
      <c r="BR101" s="55">
        <v>24683.73246827086</v>
      </c>
      <c r="BS101" s="55">
        <v>5220.684580567693</v>
      </c>
      <c r="BT101" s="55">
        <v>3297.248922664447</v>
      </c>
      <c r="BU101" s="55">
        <v>3947.0370452283855</v>
      </c>
      <c r="BV101" s="55">
        <v>81.597407139240801</v>
      </c>
      <c r="BW101" s="55">
        <v>-441.00051356785934</v>
      </c>
      <c r="BX101" s="55">
        <v>3010.8519999999999</v>
      </c>
      <c r="BY101" s="46">
        <v>480311.25268397894</v>
      </c>
    </row>
    <row r="102" spans="1:77" ht="15.75" x14ac:dyDescent="0.25">
      <c r="A102" s="63">
        <f t="shared" si="4"/>
        <v>2004</v>
      </c>
      <c r="B102" s="64">
        <f t="shared" si="5"/>
        <v>3</v>
      </c>
      <c r="C102" s="46">
        <v>248468</v>
      </c>
      <c r="D102" s="84">
        <v>37401</v>
      </c>
      <c r="E102" s="46">
        <v>211067</v>
      </c>
      <c r="F102" s="46">
        <v>145252</v>
      </c>
      <c r="G102" s="46">
        <v>42464</v>
      </c>
      <c r="H102" s="46">
        <v>69154</v>
      </c>
      <c r="I102" s="46">
        <v>68648</v>
      </c>
      <c r="J102" s="46">
        <v>506</v>
      </c>
      <c r="K102" s="46">
        <v>61769</v>
      </c>
      <c r="L102" s="46">
        <v>70171</v>
      </c>
      <c r="M102" s="46">
        <v>57492</v>
      </c>
      <c r="N102" s="46">
        <v>16762.986893558009</v>
      </c>
      <c r="O102" s="46">
        <v>5956.6668325534201</v>
      </c>
      <c r="P102" s="46">
        <v>34772.346273888557</v>
      </c>
      <c r="Q102" s="46">
        <v>217455</v>
      </c>
      <c r="R102" s="46">
        <v>2950470.4065785129</v>
      </c>
      <c r="S102" s="47">
        <v>0.87518312217267413</v>
      </c>
      <c r="T102" s="47">
        <v>0.87053534546856493</v>
      </c>
      <c r="U102" s="47">
        <v>0.88258289374529009</v>
      </c>
      <c r="V102" s="47">
        <v>0.90534320009322922</v>
      </c>
      <c r="W102" s="47">
        <v>0.87216888730593012</v>
      </c>
      <c r="X102" s="47">
        <v>0.89599692180530421</v>
      </c>
      <c r="Y102" s="47">
        <v>0.82588613142235923</v>
      </c>
      <c r="Z102" s="46">
        <v>2785.9972693249993</v>
      </c>
      <c r="AA102" s="48">
        <v>43603.356</v>
      </c>
      <c r="AB102" s="46">
        <v>21277.257000000001</v>
      </c>
      <c r="AC102" s="60">
        <v>36965.885999999999</v>
      </c>
      <c r="AD102" s="46">
        <v>152427.41099999999</v>
      </c>
      <c r="AE102" s="46">
        <v>19044.400000000001</v>
      </c>
      <c r="AF102" s="50">
        <v>17884.3</v>
      </c>
      <c r="AG102" s="51">
        <f t="shared" si="3"/>
        <v>0.93908445527294104</v>
      </c>
      <c r="AH102" s="50">
        <v>16157.4</v>
      </c>
      <c r="AI102" s="50">
        <v>15218.4</v>
      </c>
      <c r="AJ102" s="50">
        <v>3354.4</v>
      </c>
      <c r="AK102" s="50">
        <v>3230.7</v>
      </c>
      <c r="AL102" s="52">
        <v>10.494101753811593</v>
      </c>
      <c r="AM102" s="46">
        <v>8253021.4000000004</v>
      </c>
      <c r="AN102" s="53">
        <v>103605</v>
      </c>
      <c r="AO102" s="61">
        <v>22596</v>
      </c>
      <c r="AP102" s="46">
        <v>188471</v>
      </c>
      <c r="AQ102" s="47">
        <v>0.86538393426365379</v>
      </c>
      <c r="AR102" s="46">
        <v>12712.422603789928</v>
      </c>
      <c r="AS102" s="54">
        <v>0.68719666666666668</v>
      </c>
      <c r="AT102" s="55">
        <v>654326</v>
      </c>
      <c r="AU102" s="55">
        <v>2117728</v>
      </c>
      <c r="AV102" s="56">
        <v>2.1093333333333333</v>
      </c>
      <c r="AW102" s="56">
        <v>1.6766666666666667</v>
      </c>
      <c r="AX102" s="57">
        <v>0.81810744477774733</v>
      </c>
      <c r="AY102" s="57">
        <v>1.2223333333333335</v>
      </c>
      <c r="AZ102" s="58">
        <v>386681.67099999997</v>
      </c>
      <c r="BA102" s="59">
        <v>-392662.72</v>
      </c>
      <c r="BB102" s="55">
        <v>84201.82679709683</v>
      </c>
      <c r="BC102" s="55">
        <v>3080.9020607314837</v>
      </c>
      <c r="BD102" s="55">
        <v>544.66125384580027</v>
      </c>
      <c r="BE102" s="55">
        <v>25794.109866657403</v>
      </c>
      <c r="BF102" s="55">
        <v>1476.7976741917878</v>
      </c>
      <c r="BG102" s="55">
        <v>22386.067325819829</v>
      </c>
      <c r="BH102" s="55">
        <v>27512.92827269687</v>
      </c>
      <c r="BI102" s="55">
        <v>1546.9743115993692</v>
      </c>
      <c r="BJ102" s="55">
        <v>1859.3860315542856</v>
      </c>
      <c r="BK102" s="55">
        <v>84168.166127936944</v>
      </c>
      <c r="BL102" s="55">
        <v>9813.8677551639958</v>
      </c>
      <c r="BM102" s="55">
        <v>8567.6616299561829</v>
      </c>
      <c r="BN102" s="55">
        <v>21298.483164574027</v>
      </c>
      <c r="BO102" s="55">
        <v>39.682251441732042</v>
      </c>
      <c r="BP102" s="55">
        <v>2221.0547586106172</v>
      </c>
      <c r="BQ102" s="55">
        <v>4236.0175453574484</v>
      </c>
      <c r="BR102" s="55">
        <v>25130.324044254405</v>
      </c>
      <c r="BS102" s="55">
        <v>5373.0969105297727</v>
      </c>
      <c r="BT102" s="55">
        <v>3351.9738801479948</v>
      </c>
      <c r="BU102" s="55">
        <v>4016.8434753190172</v>
      </c>
      <c r="BV102" s="55">
        <v>119.16071259816009</v>
      </c>
      <c r="BW102" s="55">
        <v>33.660669159870253</v>
      </c>
      <c r="BX102" s="55">
        <v>3068.07</v>
      </c>
      <c r="BY102" s="46">
        <v>484692.57770906121</v>
      </c>
    </row>
    <row r="103" spans="1:77" ht="15.75" x14ac:dyDescent="0.25">
      <c r="A103" s="63">
        <f t="shared" si="4"/>
        <v>2004</v>
      </c>
      <c r="B103" s="64">
        <f t="shared" si="5"/>
        <v>4</v>
      </c>
      <c r="C103" s="46">
        <v>250010</v>
      </c>
      <c r="D103" s="84">
        <v>37934</v>
      </c>
      <c r="E103" s="46">
        <v>212076</v>
      </c>
      <c r="F103" s="46">
        <v>146581</v>
      </c>
      <c r="G103" s="46">
        <v>42991</v>
      </c>
      <c r="H103" s="46">
        <v>70342</v>
      </c>
      <c r="I103" s="46">
        <v>69503</v>
      </c>
      <c r="J103" s="46">
        <v>839</v>
      </c>
      <c r="K103" s="46">
        <v>62409</v>
      </c>
      <c r="L103" s="46">
        <v>72313</v>
      </c>
      <c r="M103" s="46">
        <v>59368</v>
      </c>
      <c r="N103" s="46">
        <v>16844.229594395067</v>
      </c>
      <c r="O103" s="46">
        <v>7327.990235988239</v>
      </c>
      <c r="P103" s="46">
        <v>35195.780169616679</v>
      </c>
      <c r="Q103" s="46">
        <v>221339</v>
      </c>
      <c r="R103" s="46">
        <v>2984603.5420730384</v>
      </c>
      <c r="S103" s="47">
        <v>0.88532058717651296</v>
      </c>
      <c r="T103" s="47">
        <v>0.87359889753788011</v>
      </c>
      <c r="U103" s="47">
        <v>0.88006792119280775</v>
      </c>
      <c r="V103" s="47">
        <v>0.92565788527113935</v>
      </c>
      <c r="W103" s="47">
        <v>0.89312438911054493</v>
      </c>
      <c r="X103" s="47">
        <v>0.90194017673170801</v>
      </c>
      <c r="Y103" s="47">
        <v>0.88169508899233151</v>
      </c>
      <c r="Z103" s="46">
        <v>2794.8230262499992</v>
      </c>
      <c r="AA103" s="48">
        <v>43873.714999999997</v>
      </c>
      <c r="AB103" s="46">
        <v>21385.425999999999</v>
      </c>
      <c r="AC103" s="60">
        <v>37192.722000000002</v>
      </c>
      <c r="AD103" s="46">
        <v>160539.598</v>
      </c>
      <c r="AE103" s="46">
        <v>19220.7</v>
      </c>
      <c r="AF103" s="50">
        <v>18089.2</v>
      </c>
      <c r="AG103" s="51">
        <f t="shared" si="3"/>
        <v>0.9411311762839023</v>
      </c>
      <c r="AH103" s="50">
        <v>16311.4</v>
      </c>
      <c r="AI103" s="50">
        <v>15412.5</v>
      </c>
      <c r="AJ103" s="50">
        <v>3372.1</v>
      </c>
      <c r="AK103" s="50">
        <v>3271.1</v>
      </c>
      <c r="AL103" s="52">
        <v>10.122435718605747</v>
      </c>
      <c r="AM103" s="46">
        <v>8379986.5</v>
      </c>
      <c r="AN103" s="53">
        <v>105541</v>
      </c>
      <c r="AO103" s="61">
        <v>22833</v>
      </c>
      <c r="AP103" s="46">
        <v>189243</v>
      </c>
      <c r="AQ103" s="47">
        <v>0.87570924873556744</v>
      </c>
      <c r="AR103" s="46">
        <v>12803.683196390322</v>
      </c>
      <c r="AS103" s="54">
        <v>0.71051333333333333</v>
      </c>
      <c r="AT103" s="55">
        <v>683858</v>
      </c>
      <c r="AU103" s="55">
        <v>2194544</v>
      </c>
      <c r="AV103" s="56">
        <v>2.1616666666666666</v>
      </c>
      <c r="AW103" s="56">
        <v>2.2233333333333332</v>
      </c>
      <c r="AX103" s="57">
        <v>0.77140653124196457</v>
      </c>
      <c r="AY103" s="57">
        <v>1.2963333333333333</v>
      </c>
      <c r="AZ103" s="58">
        <v>389887.93900000001</v>
      </c>
      <c r="BA103" s="59">
        <v>-436423.71</v>
      </c>
      <c r="BB103" s="55">
        <v>86310.51166373516</v>
      </c>
      <c r="BC103" s="55">
        <v>3159.011580342159</v>
      </c>
      <c r="BD103" s="55">
        <v>546.66224641242843</v>
      </c>
      <c r="BE103" s="55">
        <v>26548.534286358979</v>
      </c>
      <c r="BF103" s="55">
        <v>1448.7056038079627</v>
      </c>
      <c r="BG103" s="55">
        <v>23181.673212637568</v>
      </c>
      <c r="BH103" s="55">
        <v>28005.568794782077</v>
      </c>
      <c r="BI103" s="55">
        <v>1566.1905190205903</v>
      </c>
      <c r="BJ103" s="55">
        <v>1854.1654203733881</v>
      </c>
      <c r="BK103" s="55">
        <v>85576.849967439572</v>
      </c>
      <c r="BL103" s="55">
        <v>10116.682913770244</v>
      </c>
      <c r="BM103" s="55">
        <v>8847.8565898779834</v>
      </c>
      <c r="BN103" s="55">
        <v>21674.935714799969</v>
      </c>
      <c r="BO103" s="55">
        <v>40.880879306018159</v>
      </c>
      <c r="BP103" s="55">
        <v>2277.1164773437768</v>
      </c>
      <c r="BQ103" s="55">
        <v>4170.5792172531892</v>
      </c>
      <c r="BR103" s="55">
        <v>25566.85910771268</v>
      </c>
      <c r="BS103" s="55">
        <v>5498.2277493943866</v>
      </c>
      <c r="BT103" s="55">
        <v>3447.9760348191012</v>
      </c>
      <c r="BU103" s="55">
        <v>3806.7693848622457</v>
      </c>
      <c r="BV103" s="55">
        <v>128.96589831967847</v>
      </c>
      <c r="BW103" s="55">
        <v>733.66169629558908</v>
      </c>
      <c r="BX103" s="55">
        <v>3121.8670000000002</v>
      </c>
      <c r="BY103" s="46">
        <v>489122.55595926836</v>
      </c>
    </row>
    <row r="104" spans="1:77" ht="15.75" x14ac:dyDescent="0.25">
      <c r="A104" s="63">
        <f t="shared" si="4"/>
        <v>2005</v>
      </c>
      <c r="B104" s="64">
        <f t="shared" si="5"/>
        <v>1</v>
      </c>
      <c r="C104" s="46">
        <v>252533</v>
      </c>
      <c r="D104" s="84">
        <v>37980</v>
      </c>
      <c r="E104" s="46">
        <v>214553</v>
      </c>
      <c r="F104" s="46">
        <v>147992</v>
      </c>
      <c r="G104" s="46">
        <v>43684</v>
      </c>
      <c r="H104" s="46">
        <v>71342</v>
      </c>
      <c r="I104" s="46">
        <v>71015</v>
      </c>
      <c r="J104" s="46">
        <v>327</v>
      </c>
      <c r="K104" s="46">
        <v>61512</v>
      </c>
      <c r="L104" s="46">
        <v>71997</v>
      </c>
      <c r="M104" s="46">
        <v>58556</v>
      </c>
      <c r="N104" s="46">
        <v>16441.189077585313</v>
      </c>
      <c r="O104" s="46">
        <v>6318.0408034369093</v>
      </c>
      <c r="P104" s="46">
        <v>35796.770118977765</v>
      </c>
      <c r="Q104" s="46">
        <v>225739</v>
      </c>
      <c r="R104" s="46">
        <v>3019317.7877269769</v>
      </c>
      <c r="S104" s="47">
        <v>0.89389901517821435</v>
      </c>
      <c r="T104" s="47">
        <v>0.87604059678901558</v>
      </c>
      <c r="U104" s="47">
        <v>0.90307664133321119</v>
      </c>
      <c r="V104" s="47">
        <v>0.93585862141801024</v>
      </c>
      <c r="W104" s="47">
        <v>0.90393744310053326</v>
      </c>
      <c r="X104" s="47">
        <v>0.91157964915204803</v>
      </c>
      <c r="Y104" s="47">
        <v>0.90120027010806258</v>
      </c>
      <c r="Z104" s="46">
        <v>2803.6487831749996</v>
      </c>
      <c r="AA104" s="48">
        <v>44108.527999999998</v>
      </c>
      <c r="AB104" s="46">
        <v>21506.862000000001</v>
      </c>
      <c r="AC104" s="60">
        <v>37389.398999999998</v>
      </c>
      <c r="AD104" s="46">
        <v>162378.10500000001</v>
      </c>
      <c r="AE104" s="46">
        <v>19438.400000000001</v>
      </c>
      <c r="AF104" s="50">
        <v>18226.099999999999</v>
      </c>
      <c r="AG104" s="51">
        <f t="shared" si="3"/>
        <v>0.93763375586468012</v>
      </c>
      <c r="AH104" s="50">
        <v>16513.5</v>
      </c>
      <c r="AI104" s="50">
        <v>15543.5</v>
      </c>
      <c r="AJ104" s="50">
        <v>3435.3</v>
      </c>
      <c r="AK104" s="50">
        <v>3323.4</v>
      </c>
      <c r="AL104" s="52">
        <v>9.6176838815444121</v>
      </c>
      <c r="AM104" s="46">
        <v>8315176.5999999996</v>
      </c>
      <c r="AN104" s="53">
        <v>106898</v>
      </c>
      <c r="AO104" s="61">
        <v>23443</v>
      </c>
      <c r="AP104" s="46">
        <v>191110</v>
      </c>
      <c r="AQ104" s="47">
        <v>0.89049718451263693</v>
      </c>
      <c r="AR104" s="46">
        <v>12973.249953181878</v>
      </c>
      <c r="AS104" s="54">
        <v>0.71050999999999997</v>
      </c>
      <c r="AT104" s="55">
        <v>693525</v>
      </c>
      <c r="AU104" s="55">
        <v>2231198</v>
      </c>
      <c r="AV104" s="56">
        <v>2.1353333333333335</v>
      </c>
      <c r="AW104" s="56">
        <v>2.7733333333333334</v>
      </c>
      <c r="AX104" s="57">
        <v>0.76277650648360029</v>
      </c>
      <c r="AY104" s="57">
        <v>1.3109999999999999</v>
      </c>
      <c r="AZ104" s="58">
        <v>394722.06099999999</v>
      </c>
      <c r="BA104" s="59">
        <v>-452880.7</v>
      </c>
      <c r="BB104" s="55">
        <v>88497.962166595855</v>
      </c>
      <c r="BC104" s="55">
        <v>3247.2737990266896</v>
      </c>
      <c r="BD104" s="55">
        <v>548.25248141657062</v>
      </c>
      <c r="BE104" s="55">
        <v>27345.061049253938</v>
      </c>
      <c r="BF104" s="55">
        <v>1422.7698240404379</v>
      </c>
      <c r="BG104" s="55">
        <v>24009.014717044367</v>
      </c>
      <c r="BH104" s="55">
        <v>28523.601305213037</v>
      </c>
      <c r="BI104" s="55">
        <v>1595.7905185530531</v>
      </c>
      <c r="BJ104" s="55">
        <v>1806.1984720477562</v>
      </c>
      <c r="BK104" s="55">
        <v>86838.95959875657</v>
      </c>
      <c r="BL104" s="55">
        <v>10429.037896515623</v>
      </c>
      <c r="BM104" s="55">
        <v>9232.9873998045096</v>
      </c>
      <c r="BN104" s="55">
        <v>22063.381375564863</v>
      </c>
      <c r="BO104" s="55">
        <v>41.246569660715309</v>
      </c>
      <c r="BP104" s="55">
        <v>2353.4042968328995</v>
      </c>
      <c r="BQ104" s="55">
        <v>4116.4041797393511</v>
      </c>
      <c r="BR104" s="55">
        <v>25993.337658645702</v>
      </c>
      <c r="BS104" s="55">
        <v>5596.0770971615375</v>
      </c>
      <c r="BT104" s="55">
        <v>3585.2553866777653</v>
      </c>
      <c r="BU104" s="55">
        <v>3316.8147738580737</v>
      </c>
      <c r="BV104" s="55">
        <v>111.01296430379594</v>
      </c>
      <c r="BW104" s="55">
        <v>1659.0025678392967</v>
      </c>
      <c r="BX104" s="55">
        <v>3158.18</v>
      </c>
      <c r="BY104" s="46">
        <v>493813.00196827151</v>
      </c>
    </row>
    <row r="105" spans="1:77" ht="15.75" x14ac:dyDescent="0.25">
      <c r="A105" s="63">
        <f t="shared" si="4"/>
        <v>2005</v>
      </c>
      <c r="B105" s="64">
        <f t="shared" si="5"/>
        <v>2</v>
      </c>
      <c r="C105" s="46">
        <v>255106</v>
      </c>
      <c r="D105" s="84">
        <v>38460</v>
      </c>
      <c r="E105" s="46">
        <v>216646</v>
      </c>
      <c r="F105" s="46">
        <v>149836</v>
      </c>
      <c r="G105" s="46">
        <v>44224</v>
      </c>
      <c r="H105" s="46">
        <v>73405</v>
      </c>
      <c r="I105" s="46">
        <v>72911</v>
      </c>
      <c r="J105" s="46">
        <v>494</v>
      </c>
      <c r="K105" s="46">
        <v>63790</v>
      </c>
      <c r="L105" s="46">
        <v>76149</v>
      </c>
      <c r="M105" s="46">
        <v>62551</v>
      </c>
      <c r="N105" s="46">
        <v>17645.743379041349</v>
      </c>
      <c r="O105" s="46">
        <v>7722.0404858559859</v>
      </c>
      <c r="P105" s="46">
        <v>37183.216135102673</v>
      </c>
      <c r="Q105" s="46">
        <v>230497</v>
      </c>
      <c r="R105" s="46">
        <v>3055669.0120202228</v>
      </c>
      <c r="S105" s="47">
        <v>0.90353421714894988</v>
      </c>
      <c r="T105" s="47">
        <v>0.88914546570917541</v>
      </c>
      <c r="U105" s="47">
        <v>0.9015692836468886</v>
      </c>
      <c r="V105" s="47">
        <v>0.9437533431169508</v>
      </c>
      <c r="W105" s="47">
        <v>0.9056748706693839</v>
      </c>
      <c r="X105" s="47">
        <v>0.9139056323786261</v>
      </c>
      <c r="Y105" s="47">
        <v>0.86812245826928658</v>
      </c>
      <c r="Z105" s="46">
        <v>2824.2422159999996</v>
      </c>
      <c r="AA105" s="48">
        <v>44290.735999999997</v>
      </c>
      <c r="AB105" s="46">
        <v>21656.611999999997</v>
      </c>
      <c r="AC105" s="60">
        <v>37540.239000000001</v>
      </c>
      <c r="AD105" s="46">
        <v>163007.742</v>
      </c>
      <c r="AE105" s="46">
        <v>19660.599999999999</v>
      </c>
      <c r="AF105" s="50">
        <v>18415.400000000001</v>
      </c>
      <c r="AG105" s="51">
        <f t="shared" si="3"/>
        <v>0.93666520858976854</v>
      </c>
      <c r="AH105" s="50">
        <v>16766.3</v>
      </c>
      <c r="AI105" s="50">
        <v>15735.5</v>
      </c>
      <c r="AJ105" s="50">
        <v>3469.2</v>
      </c>
      <c r="AK105" s="50">
        <v>3344.8</v>
      </c>
      <c r="AL105" s="52">
        <v>9.2166401651375569</v>
      </c>
      <c r="AM105" s="46">
        <v>8588295.0999999996</v>
      </c>
      <c r="AN105" s="53">
        <v>110006</v>
      </c>
      <c r="AO105" s="61">
        <v>23632</v>
      </c>
      <c r="AP105" s="46">
        <v>193014</v>
      </c>
      <c r="AQ105" s="47">
        <v>0.88748196341705765</v>
      </c>
      <c r="AR105" s="46">
        <v>13012.443708522069</v>
      </c>
      <c r="AS105" s="54">
        <v>0.74843333333333328</v>
      </c>
      <c r="AT105" s="55">
        <v>897936</v>
      </c>
      <c r="AU105" s="55">
        <v>2292403</v>
      </c>
      <c r="AV105" s="56">
        <v>2.1146666666666665</v>
      </c>
      <c r="AW105" s="56">
        <v>3.21</v>
      </c>
      <c r="AX105" s="57">
        <v>0.79386080973802586</v>
      </c>
      <c r="AY105" s="57">
        <v>1.2596666666666667</v>
      </c>
      <c r="AZ105" s="58">
        <v>393036.83</v>
      </c>
      <c r="BA105" s="59">
        <v>-471589.09</v>
      </c>
      <c r="BB105" s="55">
        <v>90743.65750110177</v>
      </c>
      <c r="BC105" s="55">
        <v>3341.269166889826</v>
      </c>
      <c r="BD105" s="55">
        <v>556.28758285159927</v>
      </c>
      <c r="BE105" s="55">
        <v>28110.347334710346</v>
      </c>
      <c r="BF105" s="55">
        <v>1436.5875825172525</v>
      </c>
      <c r="BG105" s="55">
        <v>24819.745431989344</v>
      </c>
      <c r="BH105" s="55">
        <v>29067.373787300206</v>
      </c>
      <c r="BI105" s="55">
        <v>1630.4143109448169</v>
      </c>
      <c r="BJ105" s="55">
        <v>1781.632303898401</v>
      </c>
      <c r="BK105" s="55">
        <v>88255.219611780718</v>
      </c>
      <c r="BL105" s="55">
        <v>10704.564731007526</v>
      </c>
      <c r="BM105" s="55">
        <v>9580.0447638533151</v>
      </c>
      <c r="BN105" s="55">
        <v>22465.307089644873</v>
      </c>
      <c r="BO105" s="55">
        <v>41.394217938308046</v>
      </c>
      <c r="BP105" s="55">
        <v>2415.3577058953888</v>
      </c>
      <c r="BQ105" s="55">
        <v>4072.072492838075</v>
      </c>
      <c r="BR105" s="55">
        <v>26422.494015560631</v>
      </c>
      <c r="BS105" s="55">
        <v>5734.4859974037827</v>
      </c>
      <c r="BT105" s="55">
        <v>3728.2649727501243</v>
      </c>
      <c r="BU105" s="55">
        <v>3022.0070199131756</v>
      </c>
      <c r="BV105" s="55">
        <v>69.226604975924531</v>
      </c>
      <c r="BW105" s="55">
        <v>2488.437889321061</v>
      </c>
      <c r="BX105" s="55">
        <v>3210.7579999999998</v>
      </c>
      <c r="BY105" s="46">
        <v>498739.03082160931</v>
      </c>
    </row>
    <row r="106" spans="1:77" ht="15.75" x14ac:dyDescent="0.25">
      <c r="A106" s="63">
        <f t="shared" si="4"/>
        <v>2005</v>
      </c>
      <c r="B106" s="64">
        <f t="shared" si="5"/>
        <v>3</v>
      </c>
      <c r="C106" s="46">
        <v>257536</v>
      </c>
      <c r="D106" s="84">
        <v>38664</v>
      </c>
      <c r="E106" s="46">
        <v>218872</v>
      </c>
      <c r="F106" s="46">
        <v>150810</v>
      </c>
      <c r="G106" s="46">
        <v>44573</v>
      </c>
      <c r="H106" s="46">
        <v>74387</v>
      </c>
      <c r="I106" s="46">
        <v>73941</v>
      </c>
      <c r="J106" s="46">
        <v>446</v>
      </c>
      <c r="K106" s="46">
        <v>63089</v>
      </c>
      <c r="L106" s="46">
        <v>75323</v>
      </c>
      <c r="M106" s="46">
        <v>61385</v>
      </c>
      <c r="N106" s="46">
        <v>18258.857844144819</v>
      </c>
      <c r="O106" s="46">
        <v>6860.5577354658517</v>
      </c>
      <c r="P106" s="46">
        <v>36265.584420389328</v>
      </c>
      <c r="Q106" s="46">
        <v>234589</v>
      </c>
      <c r="R106" s="46">
        <v>3092556.1255671596</v>
      </c>
      <c r="S106" s="47">
        <v>0.91089789388667997</v>
      </c>
      <c r="T106" s="47">
        <v>0.90007957032027053</v>
      </c>
      <c r="U106" s="47">
        <v>0.90996791779776998</v>
      </c>
      <c r="V106" s="47">
        <v>0.95400386794877001</v>
      </c>
      <c r="W106" s="47">
        <v>0.90930273106246728</v>
      </c>
      <c r="X106" s="47">
        <v>0.92857427346228905</v>
      </c>
      <c r="Y106" s="47">
        <v>0.85404706081713244</v>
      </c>
      <c r="Z106" s="46">
        <v>2844.8356488250001</v>
      </c>
      <c r="AA106" s="48">
        <v>44428.512000000002</v>
      </c>
      <c r="AB106" s="46">
        <v>21769.766000000003</v>
      </c>
      <c r="AC106" s="60">
        <v>37653.392999999996</v>
      </c>
      <c r="AD106" s="46">
        <v>161390.86900000001</v>
      </c>
      <c r="AE106" s="46">
        <v>19952.400000000001</v>
      </c>
      <c r="AF106" s="50">
        <v>18627.400000000001</v>
      </c>
      <c r="AG106" s="51">
        <f t="shared" si="3"/>
        <v>0.93359194883823504</v>
      </c>
      <c r="AH106" s="50">
        <v>17047.7</v>
      </c>
      <c r="AI106" s="50">
        <v>15955.8</v>
      </c>
      <c r="AJ106" s="50">
        <v>3493.1</v>
      </c>
      <c r="AK106" s="50">
        <v>3354</v>
      </c>
      <c r="AL106" s="52">
        <v>8.3481191299897279</v>
      </c>
      <c r="AM106" s="46">
        <v>8553758.1999999993</v>
      </c>
      <c r="AN106" s="53">
        <v>112470</v>
      </c>
      <c r="AO106" s="61">
        <v>23871</v>
      </c>
      <c r="AP106" s="46">
        <v>195001</v>
      </c>
      <c r="AQ106" s="47">
        <v>0.90388376521943803</v>
      </c>
      <c r="AR106" s="46">
        <v>13008.218775237894</v>
      </c>
      <c r="AS106" s="54">
        <v>0.79890666666666665</v>
      </c>
      <c r="AT106" s="55">
        <v>1252059</v>
      </c>
      <c r="AU106" s="55">
        <v>2356353</v>
      </c>
      <c r="AV106" s="56">
        <v>2.1206666666666667</v>
      </c>
      <c r="AW106" s="56">
        <v>3.7133333333333334</v>
      </c>
      <c r="AX106" s="57">
        <v>0.81989614648811149</v>
      </c>
      <c r="AY106" s="57">
        <v>1.2196666666666667</v>
      </c>
      <c r="AZ106" s="58">
        <v>390458.63299999997</v>
      </c>
      <c r="BA106" s="59">
        <v>-505291.9</v>
      </c>
      <c r="BB106" s="55">
        <v>93047.597667252965</v>
      </c>
      <c r="BC106" s="55">
        <v>3440.9976839315686</v>
      </c>
      <c r="BD106" s="55">
        <v>570.76755071751438</v>
      </c>
      <c r="BE106" s="55">
        <v>28844.3931427282</v>
      </c>
      <c r="BF106" s="55">
        <v>1490.1588792384075</v>
      </c>
      <c r="BG106" s="55">
        <v>25613.865357472489</v>
      </c>
      <c r="BH106" s="55">
        <v>29636.88624104359</v>
      </c>
      <c r="BI106" s="55">
        <v>1670.0618961958824</v>
      </c>
      <c r="BJ106" s="55">
        <v>1780.4669159253226</v>
      </c>
      <c r="BK106" s="55">
        <v>89825.630006512089</v>
      </c>
      <c r="BL106" s="55">
        <v>10943.263417245953</v>
      </c>
      <c r="BM106" s="55">
        <v>9889.0286820244037</v>
      </c>
      <c r="BN106" s="55">
        <v>22880.712857040009</v>
      </c>
      <c r="BO106" s="55">
        <v>41.323824138796382</v>
      </c>
      <c r="BP106" s="55">
        <v>2462.9767045312446</v>
      </c>
      <c r="BQ106" s="55">
        <v>4037.584156549362</v>
      </c>
      <c r="BR106" s="55">
        <v>26854.328178457468</v>
      </c>
      <c r="BS106" s="55">
        <v>5913.4544501211221</v>
      </c>
      <c r="BT106" s="55">
        <v>3877.0047930361793</v>
      </c>
      <c r="BU106" s="55">
        <v>2922.3461230275516</v>
      </c>
      <c r="BV106" s="55">
        <v>3.6068203360643381</v>
      </c>
      <c r="BW106" s="55">
        <v>3221.9676607408824</v>
      </c>
      <c r="BX106" s="55">
        <v>3265.5390000000002</v>
      </c>
      <c r="BY106" s="46">
        <v>503827.74923478748</v>
      </c>
    </row>
    <row r="107" spans="1:77" ht="15.75" x14ac:dyDescent="0.25">
      <c r="A107" s="63">
        <f t="shared" si="4"/>
        <v>2005</v>
      </c>
      <c r="B107" s="64">
        <f t="shared" si="5"/>
        <v>4</v>
      </c>
      <c r="C107" s="46">
        <v>260215</v>
      </c>
      <c r="D107" s="84">
        <v>39201</v>
      </c>
      <c r="E107" s="46">
        <v>221014</v>
      </c>
      <c r="F107" s="46">
        <v>152686</v>
      </c>
      <c r="G107" s="46">
        <v>45169</v>
      </c>
      <c r="H107" s="46">
        <v>75076</v>
      </c>
      <c r="I107" s="46">
        <v>74718</v>
      </c>
      <c r="J107" s="46">
        <v>358</v>
      </c>
      <c r="K107" s="46">
        <v>63246</v>
      </c>
      <c r="L107" s="46">
        <v>75962</v>
      </c>
      <c r="M107" s="46">
        <v>62392</v>
      </c>
      <c r="N107" s="46">
        <v>18533.720792249947</v>
      </c>
      <c r="O107" s="46">
        <v>7974.5850220551802</v>
      </c>
      <c r="P107" s="46">
        <v>35883.694185694862</v>
      </c>
      <c r="Q107" s="46">
        <v>239741</v>
      </c>
      <c r="R107" s="46">
        <v>3129679.5518092378</v>
      </c>
      <c r="S107" s="47">
        <v>0.92131890936341099</v>
      </c>
      <c r="T107" s="47">
        <v>0.90427413122355682</v>
      </c>
      <c r="U107" s="47">
        <v>0.9123292523633465</v>
      </c>
      <c r="V107" s="47">
        <v>0.96833427018924489</v>
      </c>
      <c r="W107" s="47">
        <v>0.92981374316162291</v>
      </c>
      <c r="X107" s="47">
        <v>0.93345356888970799</v>
      </c>
      <c r="Y107" s="47">
        <v>0.83732275445222815</v>
      </c>
      <c r="Z107" s="46">
        <v>2865.4290816499997</v>
      </c>
      <c r="AA107" s="48">
        <v>44583.713000000003</v>
      </c>
      <c r="AB107" s="46">
        <v>21937.714</v>
      </c>
      <c r="AC107" s="60">
        <v>37781.292000000001</v>
      </c>
      <c r="AD107" s="46">
        <v>158191.91399999999</v>
      </c>
      <c r="AE107" s="46">
        <v>20084.8</v>
      </c>
      <c r="AF107" s="50">
        <v>18784.7</v>
      </c>
      <c r="AG107" s="51">
        <f t="shared" si="3"/>
        <v>0.93526945750019919</v>
      </c>
      <c r="AH107" s="50">
        <v>17175</v>
      </c>
      <c r="AI107" s="50">
        <v>16092.8</v>
      </c>
      <c r="AJ107" s="50">
        <v>3521.2</v>
      </c>
      <c r="AK107" s="50">
        <v>3403.4</v>
      </c>
      <c r="AL107" s="52">
        <v>8.4462492308906931</v>
      </c>
      <c r="AM107" s="46">
        <v>8682051.6999999993</v>
      </c>
      <c r="AN107" s="53">
        <v>114670</v>
      </c>
      <c r="AO107" s="61">
        <v>24061</v>
      </c>
      <c r="AP107" s="46">
        <v>196953</v>
      </c>
      <c r="AQ107" s="47">
        <v>0.90452840095869647</v>
      </c>
      <c r="AR107" s="46">
        <v>12960.570069173778</v>
      </c>
      <c r="AS107" s="54">
        <v>0.81684666666666661</v>
      </c>
      <c r="AT107" s="55">
        <v>1310786</v>
      </c>
      <c r="AU107" s="55">
        <v>2431003</v>
      </c>
      <c r="AV107" s="56">
        <v>2.3376666666666668</v>
      </c>
      <c r="AW107" s="56">
        <v>4.2699999999999996</v>
      </c>
      <c r="AX107" s="57">
        <v>0.84066666666666656</v>
      </c>
      <c r="AY107" s="57">
        <v>1.1896181126128518</v>
      </c>
      <c r="AZ107" s="58">
        <v>393479.087</v>
      </c>
      <c r="BA107" s="59">
        <v>-505493.47</v>
      </c>
      <c r="BB107" s="55">
        <v>95409.78266504941</v>
      </c>
      <c r="BC107" s="55">
        <v>3546.4593501519175</v>
      </c>
      <c r="BD107" s="55">
        <v>591.69238501431596</v>
      </c>
      <c r="BE107" s="55">
        <v>29547.198473307522</v>
      </c>
      <c r="BF107" s="55">
        <v>1583.4837142039023</v>
      </c>
      <c r="BG107" s="55">
        <v>26391.374493493808</v>
      </c>
      <c r="BH107" s="55">
        <v>30232.138666443196</v>
      </c>
      <c r="BI107" s="55">
        <v>1714.7332743062484</v>
      </c>
      <c r="BJ107" s="55">
        <v>1802.7023081285215</v>
      </c>
      <c r="BK107" s="55">
        <v>91550.190782950653</v>
      </c>
      <c r="BL107" s="55">
        <v>11145.133955230907</v>
      </c>
      <c r="BM107" s="55">
        <v>10159.939154317775</v>
      </c>
      <c r="BN107" s="55">
        <v>23309.598677750269</v>
      </c>
      <c r="BO107" s="55">
        <v>41.035388262180291</v>
      </c>
      <c r="BP107" s="55">
        <v>2496.261292740468</v>
      </c>
      <c r="BQ107" s="55">
        <v>4012.9391708732128</v>
      </c>
      <c r="BR107" s="55">
        <v>27288.840147336217</v>
      </c>
      <c r="BS107" s="55">
        <v>6132.9824553135577</v>
      </c>
      <c r="BT107" s="55">
        <v>4031.4748475359302</v>
      </c>
      <c r="BU107" s="55">
        <v>3017.8320832012027</v>
      </c>
      <c r="BV107" s="55">
        <v>-85.846389615784688</v>
      </c>
      <c r="BW107" s="55">
        <v>3859.5918820987604</v>
      </c>
      <c r="BX107" s="55">
        <v>3322.5230000000001</v>
      </c>
      <c r="BY107" s="46">
        <v>508988.99014740181</v>
      </c>
    </row>
    <row r="108" spans="1:77" ht="15.75" x14ac:dyDescent="0.25">
      <c r="A108" s="63">
        <f t="shared" si="4"/>
        <v>2006</v>
      </c>
      <c r="B108" s="64">
        <f t="shared" si="5"/>
        <v>1</v>
      </c>
      <c r="C108" s="46">
        <v>263040</v>
      </c>
      <c r="D108" s="84">
        <v>39588</v>
      </c>
      <c r="E108" s="46">
        <v>223452</v>
      </c>
      <c r="F108" s="46">
        <v>154023</v>
      </c>
      <c r="G108" s="46">
        <v>45634</v>
      </c>
      <c r="H108" s="46">
        <v>77430</v>
      </c>
      <c r="I108" s="46">
        <v>76445</v>
      </c>
      <c r="J108" s="46">
        <v>985</v>
      </c>
      <c r="K108" s="46">
        <v>64914</v>
      </c>
      <c r="L108" s="46">
        <v>78961</v>
      </c>
      <c r="M108" s="46">
        <v>64371</v>
      </c>
      <c r="N108" s="46">
        <v>19382.981369553116</v>
      </c>
      <c r="O108" s="46">
        <v>6591.2245558139575</v>
      </c>
      <c r="P108" s="46">
        <v>38396.794074632933</v>
      </c>
      <c r="Q108" s="46">
        <v>244843</v>
      </c>
      <c r="R108" s="46">
        <v>3168701.3906616638</v>
      </c>
      <c r="S108" s="47">
        <v>0.93082040754257911</v>
      </c>
      <c r="T108" s="47">
        <v>0.91222739460989588</v>
      </c>
      <c r="U108" s="47">
        <v>0.93412806240960689</v>
      </c>
      <c r="V108" s="47">
        <v>0.98674864281509578</v>
      </c>
      <c r="W108" s="47">
        <v>0.9437101395692763</v>
      </c>
      <c r="X108" s="47">
        <v>0.96061346740796094</v>
      </c>
      <c r="Y108" s="47">
        <v>0.87135971379063759</v>
      </c>
      <c r="Z108" s="46">
        <v>2891.9063524249996</v>
      </c>
      <c r="AA108" s="48">
        <v>44708.962</v>
      </c>
      <c r="AB108" s="46">
        <v>22250.972000000002</v>
      </c>
      <c r="AC108" s="60">
        <v>37883.786999999997</v>
      </c>
      <c r="AD108" s="46">
        <v>163496.82199999999</v>
      </c>
      <c r="AE108" s="46">
        <v>20362.2</v>
      </c>
      <c r="AF108" s="50">
        <v>19009.2</v>
      </c>
      <c r="AG108" s="51">
        <f t="shared" si="3"/>
        <v>0.93355334885228514</v>
      </c>
      <c r="AH108" s="50">
        <v>17447.900000000001</v>
      </c>
      <c r="AI108" s="50">
        <v>16340.2</v>
      </c>
      <c r="AJ108" s="50">
        <v>3600.1</v>
      </c>
      <c r="AK108" s="50">
        <v>3476.5</v>
      </c>
      <c r="AL108" s="52">
        <v>8.4884920982328307</v>
      </c>
      <c r="AM108" s="46">
        <v>8775640.9000000004</v>
      </c>
      <c r="AN108" s="53">
        <v>116507</v>
      </c>
      <c r="AO108" s="61">
        <v>24228</v>
      </c>
      <c r="AP108" s="46">
        <v>199224</v>
      </c>
      <c r="AQ108" s="47">
        <v>0.91982814933922918</v>
      </c>
      <c r="AR108" s="46">
        <v>12656.995139693576</v>
      </c>
      <c r="AS108" s="54">
        <v>0.82965333333333335</v>
      </c>
      <c r="AT108" s="55">
        <v>1321733</v>
      </c>
      <c r="AU108" s="55">
        <v>2457757</v>
      </c>
      <c r="AV108" s="56">
        <v>2.6060000000000003</v>
      </c>
      <c r="AW108" s="56">
        <v>4.71</v>
      </c>
      <c r="AX108" s="57">
        <v>0.83133333333333326</v>
      </c>
      <c r="AY108" s="57">
        <v>1.2029360229906485</v>
      </c>
      <c r="AZ108" s="58">
        <v>393984.38500000001</v>
      </c>
      <c r="BA108" s="59">
        <v>-529208.69999999995</v>
      </c>
      <c r="BB108" s="55">
        <v>97830.212494491119</v>
      </c>
      <c r="BC108" s="55">
        <v>3657.6541655508722</v>
      </c>
      <c r="BD108" s="55">
        <v>619.06208574200377</v>
      </c>
      <c r="BE108" s="55">
        <v>30218.763326448279</v>
      </c>
      <c r="BF108" s="55">
        <v>1716.5620874137371</v>
      </c>
      <c r="BG108" s="55">
        <v>27152.272840053301</v>
      </c>
      <c r="BH108" s="55">
        <v>30853.131063499015</v>
      </c>
      <c r="BI108" s="55">
        <v>1764.4284452759157</v>
      </c>
      <c r="BJ108" s="55">
        <v>1848.3384805079968</v>
      </c>
      <c r="BK108" s="55">
        <v>93428.90194109641</v>
      </c>
      <c r="BL108" s="55">
        <v>11310.176344962387</v>
      </c>
      <c r="BM108" s="55">
        <v>10392.776180733432</v>
      </c>
      <c r="BN108" s="55">
        <v>23751.964551775647</v>
      </c>
      <c r="BO108" s="55">
        <v>40.528910308459778</v>
      </c>
      <c r="BP108" s="55">
        <v>2515.2114705230579</v>
      </c>
      <c r="BQ108" s="55">
        <v>3998.1375358096261</v>
      </c>
      <c r="BR108" s="55">
        <v>27726.029922196867</v>
      </c>
      <c r="BS108" s="55">
        <v>6393.0700129810848</v>
      </c>
      <c r="BT108" s="55">
        <v>4191.675136249376</v>
      </c>
      <c r="BU108" s="55">
        <v>3308.4649004341281</v>
      </c>
      <c r="BV108" s="55">
        <v>-199.13302487962261</v>
      </c>
      <c r="BW108" s="55">
        <v>4401.3105533946946</v>
      </c>
      <c r="BX108" s="55">
        <v>3380.5390000000002</v>
      </c>
      <c r="BY108" s="46">
        <v>514135.78287739522</v>
      </c>
    </row>
    <row r="109" spans="1:77" ht="15.75" x14ac:dyDescent="0.25">
      <c r="A109" s="63">
        <f t="shared" si="4"/>
        <v>2006</v>
      </c>
      <c r="B109" s="64">
        <f t="shared" si="5"/>
        <v>2</v>
      </c>
      <c r="C109" s="46">
        <v>265781</v>
      </c>
      <c r="D109" s="84">
        <v>40035</v>
      </c>
      <c r="E109" s="46">
        <v>225746</v>
      </c>
      <c r="F109" s="46">
        <v>155538</v>
      </c>
      <c r="G109" s="46">
        <v>46224</v>
      </c>
      <c r="H109" s="46">
        <v>78661</v>
      </c>
      <c r="I109" s="46">
        <v>78233</v>
      </c>
      <c r="J109" s="46">
        <v>428</v>
      </c>
      <c r="K109" s="46">
        <v>65953</v>
      </c>
      <c r="L109" s="46">
        <v>80595</v>
      </c>
      <c r="M109" s="46">
        <v>65673</v>
      </c>
      <c r="N109" s="46">
        <v>18916.60580992197</v>
      </c>
      <c r="O109" s="46">
        <v>6978.8692300764187</v>
      </c>
      <c r="P109" s="46">
        <v>39777.52496000161</v>
      </c>
      <c r="Q109" s="46">
        <v>249484</v>
      </c>
      <c r="R109" s="46">
        <v>3208475.3443598407</v>
      </c>
      <c r="S109" s="47">
        <v>0.9386825995838679</v>
      </c>
      <c r="T109" s="47">
        <v>0.92520798775861846</v>
      </c>
      <c r="U109" s="47">
        <v>0.93211318795430942</v>
      </c>
      <c r="V109" s="47">
        <v>0.99073281096212595</v>
      </c>
      <c r="W109" s="47">
        <v>0.94403590435613238</v>
      </c>
      <c r="X109" s="47">
        <v>0.9632979713381723</v>
      </c>
      <c r="Y109" s="47">
        <v>0.91296364069970581</v>
      </c>
      <c r="Z109" s="46">
        <v>2921.3255421749996</v>
      </c>
      <c r="AA109" s="48">
        <v>44802.290999999997</v>
      </c>
      <c r="AB109" s="46">
        <v>22358.441999999999</v>
      </c>
      <c r="AC109" s="60">
        <v>37956.057000000001</v>
      </c>
      <c r="AD109" s="46">
        <v>169535.08199999999</v>
      </c>
      <c r="AE109" s="46">
        <v>20504.3</v>
      </c>
      <c r="AF109" s="50">
        <v>19109.400000000001</v>
      </c>
      <c r="AG109" s="51">
        <f t="shared" si="3"/>
        <v>0.93197036719127213</v>
      </c>
      <c r="AH109" s="50">
        <v>17564.7</v>
      </c>
      <c r="AI109" s="50">
        <v>16397</v>
      </c>
      <c r="AJ109" s="50">
        <v>3624.2</v>
      </c>
      <c r="AK109" s="50">
        <v>3492.4</v>
      </c>
      <c r="AL109" s="52">
        <v>8.2928050174515739</v>
      </c>
      <c r="AM109" s="46">
        <v>8774939.8000000007</v>
      </c>
      <c r="AN109" s="53">
        <v>118931</v>
      </c>
      <c r="AO109" s="61">
        <v>24264</v>
      </c>
      <c r="AP109" s="46">
        <v>201482</v>
      </c>
      <c r="AQ109" s="47">
        <v>0.92283358935395854</v>
      </c>
      <c r="AR109" s="46">
        <v>12607.50596931072</v>
      </c>
      <c r="AS109" s="54">
        <v>0.84964333333333331</v>
      </c>
      <c r="AT109" s="55">
        <v>1369866</v>
      </c>
      <c r="AU109" s="55">
        <v>2535568</v>
      </c>
      <c r="AV109" s="56">
        <v>2.8796666666666666</v>
      </c>
      <c r="AW109" s="56">
        <v>5.1466666666666665</v>
      </c>
      <c r="AX109" s="57">
        <v>0.79566666666666663</v>
      </c>
      <c r="AY109" s="57">
        <v>1.257154407161682</v>
      </c>
      <c r="AZ109" s="58">
        <v>390269.62699999998</v>
      </c>
      <c r="BA109" s="59">
        <v>-544707.14</v>
      </c>
      <c r="BB109" s="55">
        <v>100459.99942847135</v>
      </c>
      <c r="BC109" s="55">
        <v>3767.3704254901054</v>
      </c>
      <c r="BD109" s="55">
        <v>641.18513173627741</v>
      </c>
      <c r="BE109" s="55">
        <v>30771.083937125277</v>
      </c>
      <c r="BF109" s="55">
        <v>1863.7686017321764</v>
      </c>
      <c r="BG109" s="55">
        <v>28278.223042655776</v>
      </c>
      <c r="BH109" s="55">
        <v>31470.175596921734</v>
      </c>
      <c r="BI109" s="55">
        <v>1816.0351355534162</v>
      </c>
      <c r="BJ109" s="55">
        <v>1852.1575572565885</v>
      </c>
      <c r="BK109" s="55">
        <v>95388.125627916161</v>
      </c>
      <c r="BL109" s="55">
        <v>11567.722762870024</v>
      </c>
      <c r="BM109" s="55">
        <v>10688.700519006319</v>
      </c>
      <c r="BN109" s="55">
        <v>24232.025080675539</v>
      </c>
      <c r="BO109" s="55">
        <v>40.214755003587669</v>
      </c>
      <c r="BP109" s="55">
        <v>2559.6069534268713</v>
      </c>
      <c r="BQ109" s="55">
        <v>4006.3618674603408</v>
      </c>
      <c r="BR109" s="55">
        <v>28208.09386326238</v>
      </c>
      <c r="BS109" s="55">
        <v>6556.577030855663</v>
      </c>
      <c r="BT109" s="55">
        <v>4283.9851972350052</v>
      </c>
      <c r="BU109" s="55">
        <v>3498.8320671536471</v>
      </c>
      <c r="BV109" s="55">
        <v>-253.99446903330875</v>
      </c>
      <c r="BW109" s="55">
        <v>5071.8738005551913</v>
      </c>
      <c r="BX109" s="55">
        <v>3442.3980000000001</v>
      </c>
      <c r="BY109" s="46">
        <v>519484.45524663531</v>
      </c>
    </row>
    <row r="110" spans="1:77" ht="15.75" x14ac:dyDescent="0.25">
      <c r="A110" s="63">
        <f t="shared" si="4"/>
        <v>2006</v>
      </c>
      <c r="B110" s="64">
        <f t="shared" si="5"/>
        <v>3</v>
      </c>
      <c r="C110" s="46">
        <v>268413</v>
      </c>
      <c r="D110" s="84">
        <v>40195</v>
      </c>
      <c r="E110" s="46">
        <v>228218</v>
      </c>
      <c r="F110" s="46">
        <v>156444</v>
      </c>
      <c r="G110" s="46">
        <v>46931</v>
      </c>
      <c r="H110" s="46">
        <v>79782</v>
      </c>
      <c r="I110" s="46">
        <v>79085</v>
      </c>
      <c r="J110" s="46">
        <v>697</v>
      </c>
      <c r="K110" s="46">
        <v>65329</v>
      </c>
      <c r="L110" s="46">
        <v>80073</v>
      </c>
      <c r="M110" s="46">
        <v>65104</v>
      </c>
      <c r="N110" s="46">
        <v>18522.280067949403</v>
      </c>
      <c r="O110" s="46">
        <v>6961.4275253685237</v>
      </c>
      <c r="P110" s="46">
        <v>39620.292406682078</v>
      </c>
      <c r="Q110" s="46">
        <v>254757</v>
      </c>
      <c r="R110" s="46">
        <v>3248882.1827740641</v>
      </c>
      <c r="S110" s="47">
        <v>0.94912317957774028</v>
      </c>
      <c r="T110" s="47">
        <v>0.93104880979775506</v>
      </c>
      <c r="U110" s="47">
        <v>0.94159510771132082</v>
      </c>
      <c r="V110" s="47">
        <v>0.99834355440348987</v>
      </c>
      <c r="W110" s="47">
        <v>0.9490731528111559</v>
      </c>
      <c r="X110" s="47">
        <v>0.9571515991657612</v>
      </c>
      <c r="Y110" s="47">
        <v>0.91985532317746299</v>
      </c>
      <c r="Z110" s="46">
        <v>2936.0351370500002</v>
      </c>
      <c r="AA110" s="48">
        <v>44913.9</v>
      </c>
      <c r="AB110" s="46">
        <v>22510.27</v>
      </c>
      <c r="AC110" s="60">
        <v>38043.784</v>
      </c>
      <c r="AD110" s="46">
        <v>173803.8</v>
      </c>
      <c r="AE110" s="46">
        <v>20705.400000000001</v>
      </c>
      <c r="AF110" s="50">
        <v>19238.3</v>
      </c>
      <c r="AG110" s="51">
        <f t="shared" si="3"/>
        <v>0.9291440880156866</v>
      </c>
      <c r="AH110" s="50">
        <v>17811.599999999999</v>
      </c>
      <c r="AI110" s="50">
        <v>16557.3</v>
      </c>
      <c r="AJ110" s="50">
        <v>3653.4</v>
      </c>
      <c r="AK110" s="50">
        <v>3496.5</v>
      </c>
      <c r="AL110" s="52">
        <v>8.0179846798816712</v>
      </c>
      <c r="AM110" s="46">
        <v>8890444.9000000004</v>
      </c>
      <c r="AN110" s="53">
        <v>121718</v>
      </c>
      <c r="AO110" s="61">
        <v>24366</v>
      </c>
      <c r="AP110" s="46">
        <v>203852</v>
      </c>
      <c r="AQ110" s="47">
        <v>0.93833155088978759</v>
      </c>
      <c r="AR110" s="46">
        <v>12599.595023233494</v>
      </c>
      <c r="AS110" s="54">
        <v>0.85707333333333335</v>
      </c>
      <c r="AT110" s="55">
        <v>1416079</v>
      </c>
      <c r="AU110" s="55">
        <v>2637775</v>
      </c>
      <c r="AV110" s="56">
        <v>3.2126666666666668</v>
      </c>
      <c r="AW110" s="56">
        <v>5.3666666666666663</v>
      </c>
      <c r="AX110" s="57">
        <v>0.78466666666666673</v>
      </c>
      <c r="AY110" s="57">
        <v>1.2744435381424504</v>
      </c>
      <c r="AZ110" s="58">
        <v>394625.94</v>
      </c>
      <c r="BA110" s="59">
        <v>-596095.93999999994</v>
      </c>
      <c r="BB110" s="55">
        <v>103299.14346699009</v>
      </c>
      <c r="BC110" s="55">
        <v>3875.6081299696161</v>
      </c>
      <c r="BD110" s="55">
        <v>658.06152299713676</v>
      </c>
      <c r="BE110" s="55">
        <v>31204.16030533849</v>
      </c>
      <c r="BF110" s="55">
        <v>2025.1032571592198</v>
      </c>
      <c r="BG110" s="55">
        <v>29769.225101301232</v>
      </c>
      <c r="BH110" s="55">
        <v>32083.272266711359</v>
      </c>
      <c r="BI110" s="55">
        <v>1869.5533451387505</v>
      </c>
      <c r="BJ110" s="55">
        <v>1814.1595383742956</v>
      </c>
      <c r="BK110" s="55">
        <v>97427.861843409861</v>
      </c>
      <c r="BL110" s="55">
        <v>11917.773208953819</v>
      </c>
      <c r="BM110" s="55">
        <v>11047.712169136446</v>
      </c>
      <c r="BN110" s="55">
        <v>24749.780264449946</v>
      </c>
      <c r="BO110" s="55">
        <v>40.092922347563942</v>
      </c>
      <c r="BP110" s="55">
        <v>2629.4477414519065</v>
      </c>
      <c r="BQ110" s="55">
        <v>4037.6121658253564</v>
      </c>
      <c r="BR110" s="55">
        <v>28735.03197053276</v>
      </c>
      <c r="BS110" s="55">
        <v>6623.5035089372886</v>
      </c>
      <c r="BT110" s="55">
        <v>4308.4050304928141</v>
      </c>
      <c r="BU110" s="55">
        <v>3588.9335833597597</v>
      </c>
      <c r="BV110" s="55">
        <v>-250.4307220768431</v>
      </c>
      <c r="BW110" s="55">
        <v>5871.2816235802475</v>
      </c>
      <c r="BX110" s="55">
        <v>3506.93</v>
      </c>
      <c r="BY110" s="46">
        <v>525053.89515533147</v>
      </c>
    </row>
    <row r="111" spans="1:77" ht="15.75" x14ac:dyDescent="0.25">
      <c r="A111" s="63">
        <f t="shared" si="4"/>
        <v>2006</v>
      </c>
      <c r="B111" s="64">
        <f t="shared" si="5"/>
        <v>4</v>
      </c>
      <c r="C111" s="46">
        <v>270956</v>
      </c>
      <c r="D111" s="84">
        <v>40976</v>
      </c>
      <c r="E111" s="46">
        <v>229980</v>
      </c>
      <c r="F111" s="46">
        <v>158292</v>
      </c>
      <c r="G111" s="46">
        <v>47731</v>
      </c>
      <c r="H111" s="46">
        <v>81218</v>
      </c>
      <c r="I111" s="46">
        <v>80403</v>
      </c>
      <c r="J111" s="46">
        <v>815</v>
      </c>
      <c r="K111" s="46">
        <v>67907</v>
      </c>
      <c r="L111" s="46">
        <v>84192</v>
      </c>
      <c r="M111" s="46">
        <v>68998</v>
      </c>
      <c r="N111" s="46">
        <v>20108.019296568469</v>
      </c>
      <c r="O111" s="46">
        <v>8336.5873842876117</v>
      </c>
      <c r="P111" s="46">
        <v>40553.393319143928</v>
      </c>
      <c r="Q111" s="46">
        <v>258890</v>
      </c>
      <c r="R111" s="46">
        <v>3290229.1389947319</v>
      </c>
      <c r="S111" s="47">
        <v>0.95546878459971363</v>
      </c>
      <c r="T111" s="47">
        <v>0.92959214616026076</v>
      </c>
      <c r="U111" s="47">
        <v>0.94330728457396662</v>
      </c>
      <c r="V111" s="47">
        <v>1.0088180789274033</v>
      </c>
      <c r="W111" s="47">
        <v>0.95982741101800995</v>
      </c>
      <c r="X111" s="47">
        <v>0.95256081337894338</v>
      </c>
      <c r="Y111" s="47">
        <v>0.92663014011324074</v>
      </c>
      <c r="Z111" s="46">
        <v>2965.4543267999993</v>
      </c>
      <c r="AA111" s="48">
        <v>45055.748</v>
      </c>
      <c r="AB111" s="46">
        <v>22681.487999999998</v>
      </c>
      <c r="AC111" s="60">
        <v>38157.087</v>
      </c>
      <c r="AD111" s="46">
        <v>168755.03099999999</v>
      </c>
      <c r="AE111" s="46">
        <v>20864.8</v>
      </c>
      <c r="AF111" s="50">
        <v>19413.5</v>
      </c>
      <c r="AG111" s="51">
        <f t="shared" si="3"/>
        <v>0.93044265940723136</v>
      </c>
      <c r="AH111" s="50">
        <v>17981.900000000001</v>
      </c>
      <c r="AI111" s="50">
        <v>16727.7</v>
      </c>
      <c r="AJ111" s="50">
        <v>3688.7</v>
      </c>
      <c r="AK111" s="50">
        <v>3549.8</v>
      </c>
      <c r="AL111" s="52">
        <v>8.0095626883033439</v>
      </c>
      <c r="AM111" s="46">
        <v>8917264.0999999996</v>
      </c>
      <c r="AN111" s="53">
        <v>123996</v>
      </c>
      <c r="AO111" s="61">
        <v>24722</v>
      </c>
      <c r="AP111" s="46">
        <v>205258</v>
      </c>
      <c r="AQ111" s="47">
        <v>0.9281780745144862</v>
      </c>
      <c r="AR111" s="46">
        <v>12633.262301461897</v>
      </c>
      <c r="AS111" s="54">
        <v>0.81838000000000011</v>
      </c>
      <c r="AT111" s="55">
        <v>1467682</v>
      </c>
      <c r="AU111" s="55">
        <v>2729429</v>
      </c>
      <c r="AV111" s="56">
        <v>3.5946666666666665</v>
      </c>
      <c r="AW111" s="56">
        <v>5.29</v>
      </c>
      <c r="AX111" s="57">
        <v>0.77519379844961234</v>
      </c>
      <c r="AY111" s="57">
        <v>1.29</v>
      </c>
      <c r="AZ111" s="58">
        <v>392168.26699999999</v>
      </c>
      <c r="BA111" s="59">
        <v>-648217.73</v>
      </c>
      <c r="BB111" s="55">
        <v>106347.64461004743</v>
      </c>
      <c r="BC111" s="55">
        <v>3982.3672789894076</v>
      </c>
      <c r="BD111" s="55">
        <v>669.69125952458194</v>
      </c>
      <c r="BE111" s="55">
        <v>31517.992431087943</v>
      </c>
      <c r="BF111" s="55">
        <v>2200.5660536948672</v>
      </c>
      <c r="BG111" s="55">
        <v>31625.279015989683</v>
      </c>
      <c r="BH111" s="55">
        <v>32692.421072867903</v>
      </c>
      <c r="BI111" s="55">
        <v>1924.9830740319176</v>
      </c>
      <c r="BJ111" s="55">
        <v>1734.3444238611182</v>
      </c>
      <c r="BK111" s="55">
        <v>99548.110587577554</v>
      </c>
      <c r="BL111" s="55">
        <v>12360.327683213776</v>
      </c>
      <c r="BM111" s="55">
        <v>11469.811131123806</v>
      </c>
      <c r="BN111" s="55">
        <v>25305.230103098871</v>
      </c>
      <c r="BO111" s="55">
        <v>40.163412340388618</v>
      </c>
      <c r="BP111" s="55">
        <v>2724.7338345981648</v>
      </c>
      <c r="BQ111" s="55">
        <v>4091.8884309046757</v>
      </c>
      <c r="BR111" s="55">
        <v>29306.844244008003</v>
      </c>
      <c r="BS111" s="55">
        <v>6593.8494472259636</v>
      </c>
      <c r="BT111" s="55">
        <v>4264.9346360228046</v>
      </c>
      <c r="BU111" s="55">
        <v>3578.7694490524655</v>
      </c>
      <c r="BV111" s="55">
        <v>-188.44178401022569</v>
      </c>
      <c r="BW111" s="55">
        <v>6799.5340224698684</v>
      </c>
      <c r="BX111" s="55">
        <v>3574.1329999999998</v>
      </c>
      <c r="BY111" s="46">
        <v>530867.91653447202</v>
      </c>
    </row>
    <row r="112" spans="1:77" ht="15.75" x14ac:dyDescent="0.25">
      <c r="A112" s="63">
        <f t="shared" si="4"/>
        <v>2007</v>
      </c>
      <c r="B112" s="64">
        <f t="shared" si="5"/>
        <v>1</v>
      </c>
      <c r="C112" s="46">
        <v>273731</v>
      </c>
      <c r="D112" s="84">
        <v>41281</v>
      </c>
      <c r="E112" s="46">
        <v>232450</v>
      </c>
      <c r="F112" s="46">
        <v>159265</v>
      </c>
      <c r="G112" s="46">
        <v>48346</v>
      </c>
      <c r="H112" s="46">
        <v>81841</v>
      </c>
      <c r="I112" s="46">
        <v>80893</v>
      </c>
      <c r="J112" s="46">
        <v>948</v>
      </c>
      <c r="K112" s="46">
        <v>70715</v>
      </c>
      <c r="L112" s="46">
        <v>86436</v>
      </c>
      <c r="M112" s="46">
        <v>71246</v>
      </c>
      <c r="N112" s="46">
        <v>20097.184209427396</v>
      </c>
      <c r="O112" s="46">
        <v>8828.5059942033549</v>
      </c>
      <c r="P112" s="46">
        <v>42320.309796369249</v>
      </c>
      <c r="Q112" s="46">
        <v>264021</v>
      </c>
      <c r="R112" s="46">
        <v>3331691.6756757321</v>
      </c>
      <c r="S112" s="47">
        <v>0.96452721832748212</v>
      </c>
      <c r="T112" s="47">
        <v>0.93944683389319683</v>
      </c>
      <c r="U112" s="47">
        <v>0.9610722707152608</v>
      </c>
      <c r="V112" s="47">
        <v>1.0162065938956399</v>
      </c>
      <c r="W112" s="47">
        <v>0.96597610125150246</v>
      </c>
      <c r="X112" s="47">
        <v>0.96539636262668338</v>
      </c>
      <c r="Y112" s="47">
        <v>0.95391888721137885</v>
      </c>
      <c r="Z112" s="46">
        <v>2986.0477596249998</v>
      </c>
      <c r="AA112" s="48">
        <v>45200.735000000001</v>
      </c>
      <c r="AB112" s="46">
        <v>22953.016</v>
      </c>
      <c r="AC112" s="60">
        <v>38273.006999999998</v>
      </c>
      <c r="AD112" s="46">
        <v>168794.19500000001</v>
      </c>
      <c r="AE112" s="46">
        <v>21143</v>
      </c>
      <c r="AF112" s="50">
        <v>19686.3</v>
      </c>
      <c r="AG112" s="51">
        <f t="shared" si="3"/>
        <v>0.93110249255072597</v>
      </c>
      <c r="AH112" s="50">
        <v>18222.900000000001</v>
      </c>
      <c r="AI112" s="50">
        <v>17009.2</v>
      </c>
      <c r="AJ112" s="50">
        <v>3711.4</v>
      </c>
      <c r="AK112" s="50">
        <v>3561.8</v>
      </c>
      <c r="AL112" s="52">
        <v>7.8857436425783876</v>
      </c>
      <c r="AM112" s="46">
        <v>8976447.6999999993</v>
      </c>
      <c r="AN112" s="53">
        <v>127127</v>
      </c>
      <c r="AO112" s="61">
        <v>24333</v>
      </c>
      <c r="AP112" s="46">
        <v>208117</v>
      </c>
      <c r="AQ112" s="47">
        <v>0.95230916045838376</v>
      </c>
      <c r="AR112" s="46">
        <v>12936.933829898055</v>
      </c>
      <c r="AS112" s="54">
        <v>0.82658333333333345</v>
      </c>
      <c r="AT112" s="55">
        <v>1459751</v>
      </c>
      <c r="AU112" s="55">
        <v>2822253</v>
      </c>
      <c r="AV112" s="56">
        <v>3.8136666666666668</v>
      </c>
      <c r="AW112" s="56">
        <v>5.28</v>
      </c>
      <c r="AX112" s="57">
        <v>0.76316458916306285</v>
      </c>
      <c r="AY112" s="57">
        <v>1.3103333333333333</v>
      </c>
      <c r="AZ112" s="58">
        <v>398733.533</v>
      </c>
      <c r="BA112" s="59">
        <v>-696916.54</v>
      </c>
      <c r="BB112" s="55">
        <v>109605.50285764327</v>
      </c>
      <c r="BC112" s="55">
        <v>4087.6478725494762</v>
      </c>
      <c r="BD112" s="55">
        <v>676.0743413186126</v>
      </c>
      <c r="BE112" s="55">
        <v>31712.580314373623</v>
      </c>
      <c r="BF112" s="55">
        <v>2390.1569913391195</v>
      </c>
      <c r="BG112" s="55">
        <v>33846.384786721108</v>
      </c>
      <c r="BH112" s="55">
        <v>33297.622015391345</v>
      </c>
      <c r="BI112" s="55">
        <v>1982.3243222329186</v>
      </c>
      <c r="BJ112" s="55">
        <v>1612.7122137170572</v>
      </c>
      <c r="BK112" s="55">
        <v>101748.87186041923</v>
      </c>
      <c r="BL112" s="55">
        <v>12895.386185649892</v>
      </c>
      <c r="BM112" s="55">
        <v>11954.997404968399</v>
      </c>
      <c r="BN112" s="55">
        <v>25898.37459662231</v>
      </c>
      <c r="BO112" s="55">
        <v>40.426224982061683</v>
      </c>
      <c r="BP112" s="55">
        <v>2845.4652328656457</v>
      </c>
      <c r="BQ112" s="55">
        <v>4169.1906626982955</v>
      </c>
      <c r="BR112" s="55">
        <v>29923.530683688106</v>
      </c>
      <c r="BS112" s="55">
        <v>6467.6148457216877</v>
      </c>
      <c r="BT112" s="55">
        <v>4153.5740138249757</v>
      </c>
      <c r="BU112" s="55">
        <v>3468.3396642317657</v>
      </c>
      <c r="BV112" s="55">
        <v>-68.027654833456523</v>
      </c>
      <c r="BW112" s="55">
        <v>7856.6309972240497</v>
      </c>
      <c r="BX112" s="55">
        <v>3497.3670000000002</v>
      </c>
      <c r="BY112" s="46">
        <v>537015.20450521051</v>
      </c>
    </row>
    <row r="113" spans="1:77" ht="15.75" x14ac:dyDescent="0.25">
      <c r="A113" s="63">
        <f t="shared" si="4"/>
        <v>2007</v>
      </c>
      <c r="B113" s="64">
        <f t="shared" si="5"/>
        <v>2</v>
      </c>
      <c r="C113" s="46">
        <v>275952</v>
      </c>
      <c r="D113" s="84">
        <v>41927</v>
      </c>
      <c r="E113" s="46">
        <v>234025</v>
      </c>
      <c r="F113" s="46">
        <v>160710</v>
      </c>
      <c r="G113" s="46">
        <v>49089</v>
      </c>
      <c r="H113" s="46">
        <v>82794</v>
      </c>
      <c r="I113" s="46">
        <v>82336</v>
      </c>
      <c r="J113" s="46">
        <v>458</v>
      </c>
      <c r="K113" s="46">
        <v>70975</v>
      </c>
      <c r="L113" s="46">
        <v>87616</v>
      </c>
      <c r="M113" s="46">
        <v>72054</v>
      </c>
      <c r="N113" s="46">
        <v>20283.610130785211</v>
      </c>
      <c r="O113" s="46">
        <v>8241.0166674748834</v>
      </c>
      <c r="P113" s="46">
        <v>43529.373201739902</v>
      </c>
      <c r="Q113" s="46">
        <v>268238</v>
      </c>
      <c r="R113" s="46">
        <v>3373598.3743865606</v>
      </c>
      <c r="S113" s="47">
        <v>0.97204586304864615</v>
      </c>
      <c r="T113" s="47">
        <v>0.95256051272478381</v>
      </c>
      <c r="U113" s="47">
        <v>0.95997066552588162</v>
      </c>
      <c r="V113" s="47">
        <v>1.0202827438787407</v>
      </c>
      <c r="W113" s="47">
        <v>0.96579077139837977</v>
      </c>
      <c r="X113" s="47">
        <v>0.96929784514243977</v>
      </c>
      <c r="Y113" s="47">
        <v>0.9855496747200363</v>
      </c>
      <c r="Z113" s="46">
        <v>3003.6992734749997</v>
      </c>
      <c r="AA113" s="48">
        <v>45450.99</v>
      </c>
      <c r="AB113" s="46">
        <v>23004.883999999998</v>
      </c>
      <c r="AC113" s="60">
        <v>38475.169000000002</v>
      </c>
      <c r="AD113" s="46">
        <v>171498.24799999999</v>
      </c>
      <c r="AE113" s="46">
        <v>21218.5</v>
      </c>
      <c r="AF113" s="50">
        <v>19783.3</v>
      </c>
      <c r="AG113" s="51">
        <f t="shared" si="3"/>
        <v>0.93236091146876543</v>
      </c>
      <c r="AH113" s="50">
        <v>18295.900000000001</v>
      </c>
      <c r="AI113" s="50">
        <v>17077</v>
      </c>
      <c r="AJ113" s="50">
        <v>3711.7</v>
      </c>
      <c r="AK113" s="50">
        <v>3579.9</v>
      </c>
      <c r="AL113" s="52">
        <v>7.7652380251080597</v>
      </c>
      <c r="AM113" s="46">
        <v>9027289.5999999996</v>
      </c>
      <c r="AN113" s="53">
        <v>129278</v>
      </c>
      <c r="AO113" s="61">
        <v>24305</v>
      </c>
      <c r="AP113" s="46">
        <v>209720</v>
      </c>
      <c r="AQ113" s="47">
        <v>0.95686020496965984</v>
      </c>
      <c r="AR113" s="46">
        <v>12962.390196870208</v>
      </c>
      <c r="AS113" s="54">
        <v>0.84349333333333332</v>
      </c>
      <c r="AT113" s="55">
        <v>1486098</v>
      </c>
      <c r="AU113" s="55">
        <v>2956811</v>
      </c>
      <c r="AV113" s="56">
        <v>4.056</v>
      </c>
      <c r="AW113" s="56">
        <v>5.2833333333333341</v>
      </c>
      <c r="AX113" s="57">
        <v>0.74165636588380712</v>
      </c>
      <c r="AY113" s="57">
        <v>1.3483333333333334</v>
      </c>
      <c r="AZ113" s="58">
        <v>400011.76400000002</v>
      </c>
      <c r="BA113" s="59">
        <v>-729485.44</v>
      </c>
      <c r="BB113" s="55">
        <v>111296.44501362428</v>
      </c>
      <c r="BC113" s="55">
        <v>4185.3009609537121</v>
      </c>
      <c r="BD113" s="55">
        <v>688.19783750877991</v>
      </c>
      <c r="BE113" s="55">
        <v>31568.583341938451</v>
      </c>
      <c r="BF113" s="55">
        <v>2549.4305698611724</v>
      </c>
      <c r="BG113" s="55">
        <v>34958.87318032523</v>
      </c>
      <c r="BH113" s="55">
        <v>33862.353586244179</v>
      </c>
      <c r="BI113" s="55">
        <v>1999.4310926201513</v>
      </c>
      <c r="BJ113" s="55">
        <v>1484.2744441726099</v>
      </c>
      <c r="BK113" s="55">
        <v>103997.6276253882</v>
      </c>
      <c r="BL113" s="55">
        <v>13373.855112364379</v>
      </c>
      <c r="BM113" s="55">
        <v>12313.772952518879</v>
      </c>
      <c r="BN113" s="55">
        <v>26520.782555382757</v>
      </c>
      <c r="BO113" s="55">
        <v>42.060860045906232</v>
      </c>
      <c r="BP113" s="55">
        <v>2941.2716990263802</v>
      </c>
      <c r="BQ113" s="55">
        <v>4226.8352903364248</v>
      </c>
      <c r="BR113" s="55">
        <v>30576.7929860849</v>
      </c>
      <c r="BS113" s="55">
        <v>6432.6750668313016</v>
      </c>
      <c r="BT113" s="55">
        <v>4126.6001594158533</v>
      </c>
      <c r="BU113" s="55">
        <v>3395.0318846107793</v>
      </c>
      <c r="BV113" s="55">
        <v>47.949058770633755</v>
      </c>
      <c r="BW113" s="55">
        <v>7298.8173882361025</v>
      </c>
      <c r="BX113" s="55">
        <v>3628.57</v>
      </c>
      <c r="BY113" s="46">
        <v>543402.09210142796</v>
      </c>
    </row>
    <row r="114" spans="1:77" ht="15.75" x14ac:dyDescent="0.25">
      <c r="A114" s="63">
        <f t="shared" si="4"/>
        <v>2007</v>
      </c>
      <c r="B114" s="64">
        <f t="shared" si="5"/>
        <v>3</v>
      </c>
      <c r="C114" s="46">
        <v>278181</v>
      </c>
      <c r="D114" s="84">
        <v>42171</v>
      </c>
      <c r="E114" s="46">
        <v>236010</v>
      </c>
      <c r="F114" s="46">
        <v>161390</v>
      </c>
      <c r="G114" s="46">
        <v>49982</v>
      </c>
      <c r="H114" s="46">
        <v>82921</v>
      </c>
      <c r="I114" s="46">
        <v>81965</v>
      </c>
      <c r="J114" s="46">
        <v>956</v>
      </c>
      <c r="K114" s="46">
        <v>72093</v>
      </c>
      <c r="L114" s="46">
        <v>88205</v>
      </c>
      <c r="M114" s="46">
        <v>72299</v>
      </c>
      <c r="N114" s="46">
        <v>20816.59227798742</v>
      </c>
      <c r="O114" s="46">
        <v>7345.8330414391139</v>
      </c>
      <c r="P114" s="46">
        <v>44136.574680573467</v>
      </c>
      <c r="Q114" s="46">
        <v>271917</v>
      </c>
      <c r="R114" s="46">
        <v>3415117.7842666628</v>
      </c>
      <c r="S114" s="47">
        <v>0.97748228671260795</v>
      </c>
      <c r="T114" s="47">
        <v>0.95983022492099879</v>
      </c>
      <c r="U114" s="47">
        <v>0.96728822376055379</v>
      </c>
      <c r="V114" s="47">
        <v>1.0227658146769962</v>
      </c>
      <c r="W114" s="47">
        <v>0.96791644126336818</v>
      </c>
      <c r="X114" s="47">
        <v>0.97326682160875233</v>
      </c>
      <c r="Y114" s="47">
        <v>1.0089120776749492</v>
      </c>
      <c r="Z114" s="46">
        <v>3021.3507873249996</v>
      </c>
      <c r="AA114" s="48">
        <v>45701.067999999999</v>
      </c>
      <c r="AB114" s="46">
        <v>23194.728000000003</v>
      </c>
      <c r="AC114" s="60">
        <v>38677.076000000001</v>
      </c>
      <c r="AD114" s="46">
        <v>163189.06899999999</v>
      </c>
      <c r="AE114" s="46">
        <v>21348.400000000001</v>
      </c>
      <c r="AF114" s="50">
        <v>19841.599999999999</v>
      </c>
      <c r="AG114" s="51">
        <f t="shared" si="3"/>
        <v>0.9294185981150811</v>
      </c>
      <c r="AH114" s="50">
        <v>18432.5</v>
      </c>
      <c r="AI114" s="50">
        <v>17129.5</v>
      </c>
      <c r="AJ114" s="50">
        <v>3750.7</v>
      </c>
      <c r="AK114" s="50">
        <v>3590</v>
      </c>
      <c r="AL114" s="52">
        <v>7.960119213297089</v>
      </c>
      <c r="AM114" s="46">
        <v>9110297.1999999993</v>
      </c>
      <c r="AN114" s="53">
        <v>131903</v>
      </c>
      <c r="AO114" s="61">
        <v>24392</v>
      </c>
      <c r="AP114" s="46">
        <v>211618</v>
      </c>
      <c r="AQ114" s="47">
        <v>0.96909243505431675</v>
      </c>
      <c r="AR114" s="46">
        <v>12938.047259969335</v>
      </c>
      <c r="AS114" s="54">
        <v>0.85374333333333352</v>
      </c>
      <c r="AT114" s="55">
        <v>1487392</v>
      </c>
      <c r="AU114" s="55">
        <v>3051659</v>
      </c>
      <c r="AV114" s="56">
        <v>4.4846666666666666</v>
      </c>
      <c r="AW114" s="56">
        <v>5.4066666666666663</v>
      </c>
      <c r="AX114" s="57">
        <v>0.72744907856450058</v>
      </c>
      <c r="AY114" s="57">
        <v>1.3746666666666665</v>
      </c>
      <c r="AZ114" s="58">
        <v>391299.88500000001</v>
      </c>
      <c r="BA114" s="59">
        <v>-771427.39</v>
      </c>
      <c r="BB114" s="55">
        <v>111420.4710779905</v>
      </c>
      <c r="BC114" s="55">
        <v>4275.3265442021166</v>
      </c>
      <c r="BD114" s="55">
        <v>706.06174809508343</v>
      </c>
      <c r="BE114" s="55">
        <v>31086.001513782405</v>
      </c>
      <c r="BF114" s="55">
        <v>2678.386789261026</v>
      </c>
      <c r="BG114" s="55">
        <v>34962.744196802058</v>
      </c>
      <c r="BH114" s="55">
        <v>34386.615785426409</v>
      </c>
      <c r="BI114" s="55">
        <v>1976.3033851936164</v>
      </c>
      <c r="BJ114" s="55">
        <v>1349.0311152277759</v>
      </c>
      <c r="BK114" s="55">
        <v>106294.37788248446</v>
      </c>
      <c r="BL114" s="55">
        <v>13795.734463357243</v>
      </c>
      <c r="BM114" s="55">
        <v>12546.137773775239</v>
      </c>
      <c r="BN114" s="55">
        <v>27172.453979380218</v>
      </c>
      <c r="BO114" s="55">
        <v>45.067317531922271</v>
      </c>
      <c r="BP114" s="55">
        <v>3012.153233080367</v>
      </c>
      <c r="BQ114" s="55">
        <v>4264.8223138190633</v>
      </c>
      <c r="BR114" s="55">
        <v>31266.63115119838</v>
      </c>
      <c r="BS114" s="55">
        <v>6489.0301105548051</v>
      </c>
      <c r="BT114" s="55">
        <v>4184.0130727954383</v>
      </c>
      <c r="BU114" s="55">
        <v>3358.8461101895064</v>
      </c>
      <c r="BV114" s="55">
        <v>159.48835680204519</v>
      </c>
      <c r="BW114" s="55">
        <v>5126.0931955060232</v>
      </c>
      <c r="BX114" s="55">
        <v>3821.1019999999999</v>
      </c>
      <c r="BY114" s="46">
        <v>549919.29233336938</v>
      </c>
    </row>
    <row r="115" spans="1:77" ht="15.75" x14ac:dyDescent="0.25">
      <c r="A115" s="63">
        <f t="shared" si="4"/>
        <v>2007</v>
      </c>
      <c r="B115" s="64">
        <f t="shared" si="5"/>
        <v>4</v>
      </c>
      <c r="C115" s="46">
        <v>280585</v>
      </c>
      <c r="D115" s="84">
        <v>42904</v>
      </c>
      <c r="E115" s="46">
        <v>237681</v>
      </c>
      <c r="F115" s="46">
        <v>163327</v>
      </c>
      <c r="G115" s="46">
        <v>50631</v>
      </c>
      <c r="H115" s="46">
        <v>83821</v>
      </c>
      <c r="I115" s="46">
        <v>82691</v>
      </c>
      <c r="J115" s="46">
        <v>1130</v>
      </c>
      <c r="K115" s="46">
        <v>72110</v>
      </c>
      <c r="L115" s="46">
        <v>89304</v>
      </c>
      <c r="M115" s="46">
        <v>73354</v>
      </c>
      <c r="N115" s="46">
        <v>20727.577192026471</v>
      </c>
      <c r="O115" s="46">
        <v>8927.5066545222799</v>
      </c>
      <c r="P115" s="46">
        <v>43698.916153451246</v>
      </c>
      <c r="Q115" s="46">
        <v>276631</v>
      </c>
      <c r="R115" s="46">
        <v>3457027.6582153607</v>
      </c>
      <c r="S115" s="47">
        <v>0.98590801361441271</v>
      </c>
      <c r="T115" s="47">
        <v>0.96876817672521998</v>
      </c>
      <c r="U115" s="47">
        <v>0.96989986371985537</v>
      </c>
      <c r="V115" s="47">
        <v>1.0341028648825143</v>
      </c>
      <c r="W115" s="47">
        <v>0.9875884066010262</v>
      </c>
      <c r="X115" s="47">
        <v>0.98969810982710738</v>
      </c>
      <c r="Y115" s="47">
        <v>1.0816705908193178</v>
      </c>
      <c r="Z115" s="46">
        <v>3036.0603821999998</v>
      </c>
      <c r="AA115" s="48">
        <v>45966.41</v>
      </c>
      <c r="AB115" s="46">
        <v>23374.343000000001</v>
      </c>
      <c r="AC115" s="60">
        <v>38891.792999999998</v>
      </c>
      <c r="AD115" s="46">
        <v>167977.609</v>
      </c>
      <c r="AE115" s="46">
        <v>21429.7</v>
      </c>
      <c r="AF115" s="50">
        <v>19938.5</v>
      </c>
      <c r="AG115" s="51">
        <f t="shared" si="3"/>
        <v>0.93041433151187369</v>
      </c>
      <c r="AH115" s="50">
        <v>18551.7</v>
      </c>
      <c r="AI115" s="50">
        <v>17250.099999999999</v>
      </c>
      <c r="AJ115" s="50">
        <v>3743.4</v>
      </c>
      <c r="AK115" s="50">
        <v>3615.8</v>
      </c>
      <c r="AL115" s="52">
        <v>8.3195621797797692</v>
      </c>
      <c r="AM115" s="46">
        <v>9144533.9000000004</v>
      </c>
      <c r="AN115" s="53">
        <v>134248</v>
      </c>
      <c r="AO115" s="61">
        <v>24535</v>
      </c>
      <c r="AP115" s="46">
        <v>213146</v>
      </c>
      <c r="AQ115" s="47">
        <v>0.97096270259714901</v>
      </c>
      <c r="AR115" s="46">
        <v>12863.915187506585</v>
      </c>
      <c r="AS115" s="54">
        <v>0.88602666666666663</v>
      </c>
      <c r="AT115" s="55">
        <v>1482837</v>
      </c>
      <c r="AU115" s="55">
        <v>3162616</v>
      </c>
      <c r="AV115" s="56">
        <v>4.7056666666666667</v>
      </c>
      <c r="AW115" s="56">
        <v>4.9966666666666661</v>
      </c>
      <c r="AX115" s="57">
        <v>0.68997240110395586</v>
      </c>
      <c r="AY115" s="57">
        <v>1.4493333333333334</v>
      </c>
      <c r="AZ115" s="58">
        <v>383798.451</v>
      </c>
      <c r="BA115" s="59">
        <v>-822823.23</v>
      </c>
      <c r="BB115" s="55">
        <v>109977.58105074189</v>
      </c>
      <c r="BC115" s="55">
        <v>4357.7246222946924</v>
      </c>
      <c r="BD115" s="55">
        <v>729.66607307752361</v>
      </c>
      <c r="BE115" s="55">
        <v>30264.834829905514</v>
      </c>
      <c r="BF115" s="55">
        <v>2777.025649538682</v>
      </c>
      <c r="BG115" s="55">
        <v>33857.997836151597</v>
      </c>
      <c r="BH115" s="55">
        <v>34870.408612938059</v>
      </c>
      <c r="BI115" s="55">
        <v>1912.9411999533136</v>
      </c>
      <c r="BJ115" s="55">
        <v>1206.9822268825558</v>
      </c>
      <c r="BK115" s="55">
        <v>108639.12263170812</v>
      </c>
      <c r="BL115" s="55">
        <v>14161.024238628488</v>
      </c>
      <c r="BM115" s="55">
        <v>12652.091868737485</v>
      </c>
      <c r="BN115" s="55">
        <v>27853.388868614697</v>
      </c>
      <c r="BO115" s="55">
        <v>49.4455974401098</v>
      </c>
      <c r="BP115" s="55">
        <v>3058.109835027607</v>
      </c>
      <c r="BQ115" s="55">
        <v>4283.1517331462128</v>
      </c>
      <c r="BR115" s="55">
        <v>31993.04517902857</v>
      </c>
      <c r="BS115" s="55">
        <v>6636.6799768921992</v>
      </c>
      <c r="BT115" s="55">
        <v>4325.8127539637335</v>
      </c>
      <c r="BU115" s="55">
        <v>3359.782340967949</v>
      </c>
      <c r="BV115" s="55">
        <v>266.59023926077759</v>
      </c>
      <c r="BW115" s="55">
        <v>1338.4584190338185</v>
      </c>
      <c r="BX115" s="55">
        <v>4074.9609999999998</v>
      </c>
      <c r="BY115" s="46">
        <v>556335.51090793684</v>
      </c>
    </row>
    <row r="116" spans="1:77" ht="15.75" x14ac:dyDescent="0.25">
      <c r="A116" s="63">
        <f t="shared" si="4"/>
        <v>2008</v>
      </c>
      <c r="B116" s="64">
        <f t="shared" si="5"/>
        <v>1</v>
      </c>
      <c r="C116" s="46">
        <v>281859.25</v>
      </c>
      <c r="D116" s="84">
        <v>43328</v>
      </c>
      <c r="E116" s="46">
        <v>238531.25</v>
      </c>
      <c r="F116" s="46">
        <v>163785.4902</v>
      </c>
      <c r="G116" s="46">
        <v>51475.955099999999</v>
      </c>
      <c r="H116" s="46">
        <v>82658.992799999993</v>
      </c>
      <c r="I116" s="46">
        <v>81621.698399999994</v>
      </c>
      <c r="J116" s="46">
        <v>1037.2944</v>
      </c>
      <c r="K116" s="46">
        <v>72115.984200000006</v>
      </c>
      <c r="L116" s="46">
        <v>88177.172300000006</v>
      </c>
      <c r="M116" s="46">
        <v>72368</v>
      </c>
      <c r="N116" s="46">
        <v>18977.61639511662</v>
      </c>
      <c r="O116" s="46">
        <v>6898.4914219764232</v>
      </c>
      <c r="P116" s="46">
        <v>46491.892182906951</v>
      </c>
      <c r="Q116" s="46">
        <v>279465</v>
      </c>
      <c r="R116" s="46">
        <v>3497261.1971660689</v>
      </c>
      <c r="S116" s="47">
        <v>0.99150551205965387</v>
      </c>
      <c r="T116" s="47">
        <v>0.97424381002951632</v>
      </c>
      <c r="U116" s="47">
        <v>0.99483341106574241</v>
      </c>
      <c r="V116" s="47">
        <v>1.0375794875643021</v>
      </c>
      <c r="W116" s="47">
        <v>0.9868408618348995</v>
      </c>
      <c r="X116" s="47">
        <v>0.99946502820662575</v>
      </c>
      <c r="Y116" s="47">
        <v>1.130532006177223</v>
      </c>
      <c r="Z116" s="46">
        <v>3050.769977075</v>
      </c>
      <c r="AA116" s="48">
        <v>46157.82</v>
      </c>
      <c r="AB116" s="46">
        <v>23842.268</v>
      </c>
      <c r="AC116" s="60">
        <v>39043.860999999997</v>
      </c>
      <c r="AD116" s="46">
        <v>151279.49799999999</v>
      </c>
      <c r="AE116" s="46">
        <v>21712.1</v>
      </c>
      <c r="AF116" s="50">
        <v>20175.099999999999</v>
      </c>
      <c r="AG116" s="51">
        <f t="shared" si="3"/>
        <v>0.92920997968874497</v>
      </c>
      <c r="AH116" s="50">
        <v>18799.5</v>
      </c>
      <c r="AI116" s="50">
        <v>17475.599999999999</v>
      </c>
      <c r="AJ116" s="50">
        <v>3788.5</v>
      </c>
      <c r="AK116" s="50">
        <v>3646.2</v>
      </c>
      <c r="AL116" s="52">
        <v>8.9344184873687365</v>
      </c>
      <c r="AM116" s="46">
        <v>9192224.0999999996</v>
      </c>
      <c r="AN116" s="53">
        <v>139619</v>
      </c>
      <c r="AO116" s="61">
        <v>25007</v>
      </c>
      <c r="AP116" s="46">
        <v>213524.25</v>
      </c>
      <c r="AQ116" s="47">
        <v>0.99342326181686169</v>
      </c>
      <c r="AR116" s="46">
        <v>12697.429428994463</v>
      </c>
      <c r="AS116" s="54">
        <v>0.92164000000000001</v>
      </c>
      <c r="AT116" s="55">
        <v>1440102</v>
      </c>
      <c r="AU116" s="55">
        <v>3294187</v>
      </c>
      <c r="AV116" s="56">
        <v>4.4626666666666663</v>
      </c>
      <c r="AW116" s="56">
        <v>3.1999999999999997</v>
      </c>
      <c r="AX116" s="57">
        <v>0.66666666666666663</v>
      </c>
      <c r="AY116" s="57">
        <v>1.5</v>
      </c>
      <c r="AZ116" s="58">
        <v>379406.38</v>
      </c>
      <c r="BA116" s="59">
        <v>-848688.64000000001</v>
      </c>
      <c r="BB116" s="55">
        <v>106967.77493187852</v>
      </c>
      <c r="BC116" s="55">
        <v>4432.4951952314359</v>
      </c>
      <c r="BD116" s="55">
        <v>759.01081245610021</v>
      </c>
      <c r="BE116" s="55">
        <v>29105.083290307764</v>
      </c>
      <c r="BF116" s="55">
        <v>2845.3471506941378</v>
      </c>
      <c r="BG116" s="55">
        <v>31644.634098373826</v>
      </c>
      <c r="BH116" s="55">
        <v>35313.732068779093</v>
      </c>
      <c r="BI116" s="55">
        <v>1809.344536899242</v>
      </c>
      <c r="BJ116" s="55">
        <v>1058.1277791369491</v>
      </c>
      <c r="BK116" s="55">
        <v>111031.86187305904</v>
      </c>
      <c r="BL116" s="55">
        <v>14469.724438178106</v>
      </c>
      <c r="BM116" s="55">
        <v>12631.635237405611</v>
      </c>
      <c r="BN116" s="55">
        <v>28563.587223086186</v>
      </c>
      <c r="BO116" s="55">
        <v>55.195699770468806</v>
      </c>
      <c r="BP116" s="55">
        <v>3079.1415048681001</v>
      </c>
      <c r="BQ116" s="55">
        <v>4281.8235483178705</v>
      </c>
      <c r="BR116" s="55">
        <v>32756.035069575442</v>
      </c>
      <c r="BS116" s="55">
        <v>6875.6246658434848</v>
      </c>
      <c r="BT116" s="55">
        <v>4551.9992029207333</v>
      </c>
      <c r="BU116" s="55">
        <v>3397.8405769461042</v>
      </c>
      <c r="BV116" s="55">
        <v>369.2547061468311</v>
      </c>
      <c r="BW116" s="55">
        <v>-4064.0869411805161</v>
      </c>
      <c r="BX116" s="55">
        <v>4300.2269999999999</v>
      </c>
      <c r="BY116" s="46">
        <v>562623.12915388157</v>
      </c>
    </row>
    <row r="117" spans="1:77" ht="15.75" x14ac:dyDescent="0.25">
      <c r="A117" s="63">
        <f t="shared" si="4"/>
        <v>2008</v>
      </c>
      <c r="B117" s="64">
        <f t="shared" si="5"/>
        <v>2</v>
      </c>
      <c r="C117" s="46">
        <v>282012.25</v>
      </c>
      <c r="D117" s="84">
        <v>44049</v>
      </c>
      <c r="E117" s="46">
        <v>237963.25</v>
      </c>
      <c r="F117" s="46">
        <v>161430.2684</v>
      </c>
      <c r="G117" s="46">
        <v>52201.455699999999</v>
      </c>
      <c r="H117" s="46">
        <v>82232.922599999991</v>
      </c>
      <c r="I117" s="46">
        <v>81121.612299999993</v>
      </c>
      <c r="J117" s="46">
        <v>1111.3103000000001</v>
      </c>
      <c r="K117" s="46">
        <v>72884.975900000005</v>
      </c>
      <c r="L117" s="46">
        <v>86737.372600000002</v>
      </c>
      <c r="M117" s="46">
        <v>71179</v>
      </c>
      <c r="N117" s="46">
        <v>18471.250109552784</v>
      </c>
      <c r="O117" s="46">
        <v>6770.1664886247163</v>
      </c>
      <c r="P117" s="46">
        <v>45937.5834018225</v>
      </c>
      <c r="Q117" s="46">
        <v>280470</v>
      </c>
      <c r="R117" s="46">
        <v>3536574.9104948645</v>
      </c>
      <c r="S117" s="47">
        <v>0.99453126592905094</v>
      </c>
      <c r="T117" s="47">
        <v>0.99171612354204575</v>
      </c>
      <c r="U117" s="47">
        <v>0.99420599107928709</v>
      </c>
      <c r="V117" s="47">
        <v>1.0348783464699456</v>
      </c>
      <c r="W117" s="47">
        <v>0.99866946652856059</v>
      </c>
      <c r="X117" s="47">
        <v>1.0312625033329634</v>
      </c>
      <c r="Y117" s="47">
        <v>1.2147146158721036</v>
      </c>
      <c r="Z117" s="46">
        <v>3039.0023011749995</v>
      </c>
      <c r="AA117" s="48">
        <v>46335.873</v>
      </c>
      <c r="AB117" s="46">
        <v>23869.992999999999</v>
      </c>
      <c r="AC117" s="60">
        <v>39179.256000000001</v>
      </c>
      <c r="AD117" s="46">
        <v>149230.46400000001</v>
      </c>
      <c r="AE117" s="46">
        <v>21475</v>
      </c>
      <c r="AF117" s="50">
        <v>19988.7</v>
      </c>
      <c r="AG117" s="51">
        <f t="shared" si="3"/>
        <v>0.9307892898719442</v>
      </c>
      <c r="AH117" s="50">
        <v>18598.400000000001</v>
      </c>
      <c r="AI117" s="50">
        <v>17296.3</v>
      </c>
      <c r="AJ117" s="50">
        <v>3821.8</v>
      </c>
      <c r="AK117" s="50">
        <v>3681.5</v>
      </c>
      <c r="AL117" s="52">
        <v>10.033488489083345</v>
      </c>
      <c r="AM117" s="46">
        <v>9213266.9000000004</v>
      </c>
      <c r="AN117" s="53">
        <v>140146</v>
      </c>
      <c r="AO117" s="61">
        <v>24259</v>
      </c>
      <c r="AP117" s="46">
        <v>213704.25</v>
      </c>
      <c r="AQ117" s="47">
        <v>1.0042201213757731</v>
      </c>
      <c r="AR117" s="46">
        <v>12540.730669967345</v>
      </c>
      <c r="AS117" s="54">
        <v>0.98928333333333329</v>
      </c>
      <c r="AT117" s="55">
        <v>1434261</v>
      </c>
      <c r="AU117" s="55">
        <v>3391567</v>
      </c>
      <c r="AV117" s="56">
        <v>4.8396666666666661</v>
      </c>
      <c r="AW117" s="56">
        <v>2.8800000000000003</v>
      </c>
      <c r="AX117" s="57">
        <v>0.6402048655569782</v>
      </c>
      <c r="AY117" s="57">
        <v>1.5620000000000001</v>
      </c>
      <c r="AZ117" s="58">
        <v>389774.65899999999</v>
      </c>
      <c r="BA117" s="59">
        <v>-862682.11</v>
      </c>
      <c r="BB117" s="55">
        <v>103967.64251158175</v>
      </c>
      <c r="BC117" s="55">
        <v>4511.705346313558</v>
      </c>
      <c r="BD117" s="55">
        <v>781.44438322509075</v>
      </c>
      <c r="BE117" s="55">
        <v>27811.249358345558</v>
      </c>
      <c r="BF117" s="55">
        <v>2873.9368908786646</v>
      </c>
      <c r="BG117" s="55">
        <v>29762.334963913192</v>
      </c>
      <c r="BH117" s="55">
        <v>35570.468623603869</v>
      </c>
      <c r="BI117" s="55">
        <v>1776.6680569179164</v>
      </c>
      <c r="BJ117" s="55">
        <v>879.83488838392691</v>
      </c>
      <c r="BK117" s="55">
        <v>113505.61282037581</v>
      </c>
      <c r="BL117" s="55">
        <v>14727.214742726708</v>
      </c>
      <c r="BM117" s="55">
        <v>12720.39848991062</v>
      </c>
      <c r="BN117" s="55">
        <v>29235.831675640315</v>
      </c>
      <c r="BO117" s="55">
        <v>60.017460794424892</v>
      </c>
      <c r="BP117" s="55">
        <v>3096.7975708570575</v>
      </c>
      <c r="BQ117" s="55">
        <v>4302.2628550593845</v>
      </c>
      <c r="BR117" s="55">
        <v>33670.816997964008</v>
      </c>
      <c r="BS117" s="55">
        <v>7108.1526750866042</v>
      </c>
      <c r="BT117" s="55">
        <v>4748.874101335241</v>
      </c>
      <c r="BU117" s="55">
        <v>3401.5276405589248</v>
      </c>
      <c r="BV117" s="55">
        <v>433.71861044252</v>
      </c>
      <c r="BW117" s="55">
        <v>-9537.9703087940434</v>
      </c>
      <c r="BX117" s="55">
        <v>4712.7110000000002</v>
      </c>
      <c r="BY117" s="46">
        <v>568961.76632165525</v>
      </c>
    </row>
    <row r="118" spans="1:77" ht="15.75" x14ac:dyDescent="0.25">
      <c r="A118" s="63">
        <f t="shared" si="4"/>
        <v>2008</v>
      </c>
      <c r="B118" s="64">
        <f t="shared" si="5"/>
        <v>3</v>
      </c>
      <c r="C118" s="46">
        <v>279890.25</v>
      </c>
      <c r="D118" s="84">
        <v>44180</v>
      </c>
      <c r="E118" s="46">
        <v>235710.25</v>
      </c>
      <c r="F118" s="46">
        <v>158110.18969999999</v>
      </c>
      <c r="G118" s="46">
        <v>52679.838000000003</v>
      </c>
      <c r="H118" s="46">
        <v>78868.266099999993</v>
      </c>
      <c r="I118" s="46">
        <v>77836.967999999993</v>
      </c>
      <c r="J118" s="46">
        <v>1031.2981</v>
      </c>
      <c r="K118" s="46">
        <v>72514.607399999994</v>
      </c>
      <c r="L118" s="46">
        <v>82282.651100000003</v>
      </c>
      <c r="M118" s="46">
        <v>67158</v>
      </c>
      <c r="N118" s="46">
        <v>19131.030472252212</v>
      </c>
      <c r="O118" s="46">
        <v>5959.365017964973</v>
      </c>
      <c r="P118" s="46">
        <v>42067.60450978281</v>
      </c>
      <c r="Q118" s="46">
        <v>279626</v>
      </c>
      <c r="R118" s="46">
        <v>3572041.5002174126</v>
      </c>
      <c r="S118" s="47">
        <v>0.99905587993865452</v>
      </c>
      <c r="T118" s="47">
        <v>0.9999545272824375</v>
      </c>
      <c r="U118" s="47">
        <v>1.0049954975184243</v>
      </c>
      <c r="V118" s="47">
        <v>1.0390307083903885</v>
      </c>
      <c r="W118" s="47">
        <v>1.0034529953202229</v>
      </c>
      <c r="X118" s="47">
        <v>1.0457976116425836</v>
      </c>
      <c r="Y118" s="47">
        <v>1.1860950197840063</v>
      </c>
      <c r="Z118" s="46">
        <v>3015.4669493749993</v>
      </c>
      <c r="AA118" s="48">
        <v>46500.995000000003</v>
      </c>
      <c r="AB118" s="46">
        <v>23922.988000000001</v>
      </c>
      <c r="AC118" s="60">
        <v>39303.610999999997</v>
      </c>
      <c r="AD118" s="46">
        <v>154657.139</v>
      </c>
      <c r="AE118" s="46">
        <v>21265.5</v>
      </c>
      <c r="AF118" s="50">
        <v>19803.900000000001</v>
      </c>
      <c r="AG118" s="51">
        <f t="shared" si="3"/>
        <v>0.93126895676095089</v>
      </c>
      <c r="AH118" s="50">
        <v>18393.400000000001</v>
      </c>
      <c r="AI118" s="50">
        <v>17115.099999999999</v>
      </c>
      <c r="AJ118" s="50">
        <v>3833.5</v>
      </c>
      <c r="AK118" s="50">
        <v>3690.8</v>
      </c>
      <c r="AL118" s="52">
        <v>11.108512030353397</v>
      </c>
      <c r="AM118" s="46">
        <v>9073807.8000000007</v>
      </c>
      <c r="AN118" s="53">
        <v>140675</v>
      </c>
      <c r="AO118" s="61">
        <v>23984</v>
      </c>
      <c r="AP118" s="46">
        <v>211726.25</v>
      </c>
      <c r="AQ118" s="47">
        <v>1.0114016363414335</v>
      </c>
      <c r="AR118" s="46">
        <v>12351.269612404463</v>
      </c>
      <c r="AS118" s="54">
        <v>1.0543633333333333</v>
      </c>
      <c r="AT118" s="55">
        <v>1435064</v>
      </c>
      <c r="AU118" s="55">
        <v>3506991</v>
      </c>
      <c r="AV118" s="56">
        <v>4.9576666666666673</v>
      </c>
      <c r="AW118" s="56">
        <v>3.06</v>
      </c>
      <c r="AX118" s="57">
        <v>0.66489361702127647</v>
      </c>
      <c r="AY118" s="57">
        <v>1.5040000000000002</v>
      </c>
      <c r="AZ118" s="58">
        <v>402858.38299999997</v>
      </c>
      <c r="BA118" s="59">
        <v>-861347.2</v>
      </c>
      <c r="BB118" s="55">
        <v>100977.18378985161</v>
      </c>
      <c r="BC118" s="55">
        <v>4595.3550755410615</v>
      </c>
      <c r="BD118" s="55">
        <v>796.96678538449521</v>
      </c>
      <c r="BE118" s="55">
        <v>26383.333034018902</v>
      </c>
      <c r="BF118" s="55">
        <v>2862.7948700922634</v>
      </c>
      <c r="BG118" s="55">
        <v>28211.100432769679</v>
      </c>
      <c r="BH118" s="55">
        <v>35640.618277412403</v>
      </c>
      <c r="BI118" s="55">
        <v>1814.9117600093373</v>
      </c>
      <c r="BJ118" s="55">
        <v>672.10355462348889</v>
      </c>
      <c r="BK118" s="55">
        <v>116060.37547365839</v>
      </c>
      <c r="BL118" s="55">
        <v>14933.495152274299</v>
      </c>
      <c r="BM118" s="55">
        <v>12918.381626252507</v>
      </c>
      <c r="BN118" s="55">
        <v>29870.122226277064</v>
      </c>
      <c r="BO118" s="55">
        <v>63.91088051197805</v>
      </c>
      <c r="BP118" s="55">
        <v>3111.0780329944787</v>
      </c>
      <c r="BQ118" s="55">
        <v>4344.4696533707574</v>
      </c>
      <c r="BR118" s="55">
        <v>34737.390964194281</v>
      </c>
      <c r="BS118" s="55">
        <v>7334.2640046215611</v>
      </c>
      <c r="BT118" s="55">
        <v>4916.4374492072529</v>
      </c>
      <c r="BU118" s="55">
        <v>3370.8435318064103</v>
      </c>
      <c r="BV118" s="55">
        <v>459.98195214784442</v>
      </c>
      <c r="BW118" s="55">
        <v>-15083.191683806763</v>
      </c>
      <c r="BX118" s="55">
        <v>5222.4920000000002</v>
      </c>
      <c r="BY118" s="46">
        <v>575374.75887507747</v>
      </c>
    </row>
    <row r="119" spans="1:77" ht="15.75" x14ac:dyDescent="0.25">
      <c r="A119" s="63">
        <f t="shared" si="4"/>
        <v>2008</v>
      </c>
      <c r="B119" s="64">
        <f t="shared" si="5"/>
        <v>4</v>
      </c>
      <c r="C119" s="46">
        <v>277058.25</v>
      </c>
      <c r="D119" s="84">
        <v>45097</v>
      </c>
      <c r="E119" s="46">
        <v>231961.25</v>
      </c>
      <c r="F119" s="46">
        <v>156974.9817</v>
      </c>
      <c r="G119" s="46">
        <v>53366.854399999997</v>
      </c>
      <c r="H119" s="46">
        <v>75621.117499999993</v>
      </c>
      <c r="I119" s="46">
        <v>74306.021099999998</v>
      </c>
      <c r="J119" s="46">
        <v>1315.0963999999999</v>
      </c>
      <c r="K119" s="46">
        <v>65844.413799999995</v>
      </c>
      <c r="L119" s="46">
        <v>74749.117499999993</v>
      </c>
      <c r="M119" s="46">
        <v>60050</v>
      </c>
      <c r="N119" s="46">
        <v>17658.241713503972</v>
      </c>
      <c r="O119" s="46">
        <v>6267.0089140106811</v>
      </c>
      <c r="P119" s="46">
        <v>36124.749372485341</v>
      </c>
      <c r="Q119" s="46">
        <v>276646</v>
      </c>
      <c r="R119" s="46">
        <v>3603825.6870364873</v>
      </c>
      <c r="S119" s="47">
        <v>0.99851204575211172</v>
      </c>
      <c r="T119" s="47">
        <v>0.99236832718802603</v>
      </c>
      <c r="U119" s="47">
        <v>1.0019140269957527</v>
      </c>
      <c r="V119" s="47">
        <v>1.0301856951401211</v>
      </c>
      <c r="W119" s="47">
        <v>1.0003733984188041</v>
      </c>
      <c r="X119" s="47">
        <v>1.0189417955335729</v>
      </c>
      <c r="Y119" s="47">
        <v>1.0116941019225958</v>
      </c>
      <c r="Z119" s="46">
        <v>2956.6285698749994</v>
      </c>
      <c r="AA119" s="48">
        <v>46657.148999999998</v>
      </c>
      <c r="AB119" s="46">
        <v>24060.615000000002</v>
      </c>
      <c r="AC119" s="60">
        <v>39420.286999999997</v>
      </c>
      <c r="AD119" s="46">
        <v>144684.53099999999</v>
      </c>
      <c r="AE119" s="46">
        <v>20843.900000000001</v>
      </c>
      <c r="AF119" s="50">
        <v>19431.599999999999</v>
      </c>
      <c r="AG119" s="51">
        <f t="shared" si="3"/>
        <v>0.93224396586051539</v>
      </c>
      <c r="AH119" s="50">
        <v>18013.2</v>
      </c>
      <c r="AI119" s="50">
        <v>16756.599999999999</v>
      </c>
      <c r="AJ119" s="50">
        <v>3899.8</v>
      </c>
      <c r="AK119" s="50">
        <v>3732.7</v>
      </c>
      <c r="AL119" s="52">
        <v>13.369213546702774</v>
      </c>
      <c r="AM119" s="46">
        <v>9039338.4000000004</v>
      </c>
      <c r="AN119" s="53">
        <v>139337</v>
      </c>
      <c r="AO119" s="61">
        <v>23408</v>
      </c>
      <c r="AP119" s="46">
        <v>208553.25</v>
      </c>
      <c r="AQ119" s="47">
        <v>0.99682141058406215</v>
      </c>
      <c r="AR119" s="46">
        <v>12129.036087994664</v>
      </c>
      <c r="AS119" s="54">
        <v>0.93163333333333342</v>
      </c>
      <c r="AT119" s="55">
        <v>1426100</v>
      </c>
      <c r="AU119" s="55">
        <v>3517165</v>
      </c>
      <c r="AV119" s="56">
        <v>4.2103333333333337</v>
      </c>
      <c r="AW119" s="56">
        <v>3.1266666666666665</v>
      </c>
      <c r="AX119" s="57">
        <v>0.759493670886076</v>
      </c>
      <c r="AY119" s="57">
        <v>1.3166666666666667</v>
      </c>
      <c r="AZ119" s="58">
        <v>439771.31800000003</v>
      </c>
      <c r="BA119" s="59">
        <v>-863066.43</v>
      </c>
      <c r="BB119" s="55">
        <v>97996.398766688057</v>
      </c>
      <c r="BC119" s="55">
        <v>4683.4443829139445</v>
      </c>
      <c r="BD119" s="55">
        <v>805.57801893431372</v>
      </c>
      <c r="BE119" s="55">
        <v>24821.334317327794</v>
      </c>
      <c r="BF119" s="55">
        <v>2811.9210883349342</v>
      </c>
      <c r="BG119" s="55">
        <v>26990.930504943306</v>
      </c>
      <c r="BH119" s="55">
        <v>35524.181030204658</v>
      </c>
      <c r="BI119" s="55">
        <v>1924.0756461735045</v>
      </c>
      <c r="BJ119" s="55">
        <v>434.93377785563507</v>
      </c>
      <c r="BK119" s="55">
        <v>118696.14983290675</v>
      </c>
      <c r="BL119" s="55">
        <v>15088.565666820881</v>
      </c>
      <c r="BM119" s="55">
        <v>13225.584646431271</v>
      </c>
      <c r="BN119" s="55">
        <v>30466.458874996442</v>
      </c>
      <c r="BO119" s="55">
        <v>66.875958923128266</v>
      </c>
      <c r="BP119" s="55">
        <v>3121.9828912803628</v>
      </c>
      <c r="BQ119" s="55">
        <v>4408.4439432519866</v>
      </c>
      <c r="BR119" s="55">
        <v>35955.756968266251</v>
      </c>
      <c r="BS119" s="55">
        <v>7553.9586544483527</v>
      </c>
      <c r="BT119" s="55">
        <v>5054.6892465367719</v>
      </c>
      <c r="BU119" s="55">
        <v>3305.7882506885603</v>
      </c>
      <c r="BV119" s="55">
        <v>448.04473126280425</v>
      </c>
      <c r="BW119" s="55">
        <v>-20699.751066218676</v>
      </c>
      <c r="BX119" s="55">
        <v>5829.57</v>
      </c>
      <c r="BY119" s="46">
        <v>582124.84664878971</v>
      </c>
    </row>
    <row r="120" spans="1:77" ht="15.75" x14ac:dyDescent="0.25">
      <c r="A120" s="63">
        <f t="shared" si="4"/>
        <v>2009</v>
      </c>
      <c r="B120" s="64">
        <f t="shared" si="5"/>
        <v>1</v>
      </c>
      <c r="C120" s="46">
        <v>272632</v>
      </c>
      <c r="D120" s="84">
        <v>45005</v>
      </c>
      <c r="E120" s="46">
        <v>227627</v>
      </c>
      <c r="F120" s="46">
        <v>155913</v>
      </c>
      <c r="G120" s="46">
        <v>53887</v>
      </c>
      <c r="H120" s="46">
        <v>66091</v>
      </c>
      <c r="I120" s="46">
        <v>69320</v>
      </c>
      <c r="J120" s="46">
        <v>-3229</v>
      </c>
      <c r="K120" s="46">
        <v>61427</v>
      </c>
      <c r="L120" s="46">
        <v>64686</v>
      </c>
      <c r="M120" s="46">
        <v>51349</v>
      </c>
      <c r="N120" s="46">
        <v>16266.436253022348</v>
      </c>
      <c r="O120" s="46">
        <v>4428.8422590622631</v>
      </c>
      <c r="P120" s="46">
        <v>30653.721487915383</v>
      </c>
      <c r="Q120" s="46">
        <v>271870</v>
      </c>
      <c r="R120" s="46">
        <v>3625689.6933637816</v>
      </c>
      <c r="S120" s="47">
        <v>0.99720502362158514</v>
      </c>
      <c r="T120" s="47">
        <v>0.97429335591002675</v>
      </c>
      <c r="U120" s="47">
        <v>1.010763263866981</v>
      </c>
      <c r="V120" s="47">
        <v>1.0249278707443739</v>
      </c>
      <c r="W120" s="47">
        <v>0.96859687108274861</v>
      </c>
      <c r="X120" s="47">
        <v>0.95300374114955322</v>
      </c>
      <c r="Y120" s="47">
        <v>0.93592438447683213</v>
      </c>
      <c r="Z120" s="46">
        <v>2880.1386765249995</v>
      </c>
      <c r="AA120" s="48">
        <v>46745.807000000001</v>
      </c>
      <c r="AB120" s="46">
        <v>24283.685000000001</v>
      </c>
      <c r="AC120" s="60">
        <v>39479.858999999997</v>
      </c>
      <c r="AD120" s="46">
        <v>147722.52100000001</v>
      </c>
      <c r="AE120" s="46">
        <v>20372.400000000001</v>
      </c>
      <c r="AF120" s="50">
        <v>19014.900000000001</v>
      </c>
      <c r="AG120" s="51">
        <f t="shared" si="3"/>
        <v>0.93336573010543677</v>
      </c>
      <c r="AH120" s="50">
        <v>17655.3</v>
      </c>
      <c r="AI120" s="50">
        <v>16472.2</v>
      </c>
      <c r="AJ120" s="50">
        <v>3879.3</v>
      </c>
      <c r="AK120" s="50">
        <v>3734.2</v>
      </c>
      <c r="AL120" s="52">
        <v>16.10663702811167</v>
      </c>
      <c r="AM120" s="46">
        <v>8731963.0999999996</v>
      </c>
      <c r="AN120" s="61">
        <v>138278</v>
      </c>
      <c r="AO120" s="61">
        <v>23349</v>
      </c>
      <c r="AP120" s="46">
        <v>204278</v>
      </c>
      <c r="AQ120" s="47">
        <v>1.008985771191778</v>
      </c>
      <c r="AR120" s="46">
        <v>11614.682236618795</v>
      </c>
      <c r="AS120" s="54">
        <v>0.89345333333333332</v>
      </c>
      <c r="AT120" s="55">
        <v>1431029</v>
      </c>
      <c r="AU120" s="55">
        <v>3515737</v>
      </c>
      <c r="AV120" s="56">
        <v>1.9903333333333333</v>
      </c>
      <c r="AW120" s="56">
        <v>1.3466666666666667</v>
      </c>
      <c r="AX120" s="57">
        <v>0.76785257230611725</v>
      </c>
      <c r="AY120" s="57">
        <v>1.3023333333333333</v>
      </c>
      <c r="AZ120" s="58">
        <v>472860.52500000002</v>
      </c>
      <c r="BA120" s="59">
        <v>-883165.06</v>
      </c>
      <c r="BB120" s="55">
        <v>95025.287442091125</v>
      </c>
      <c r="BC120" s="55">
        <v>4775.9732684322089</v>
      </c>
      <c r="BD120" s="55">
        <v>807.27808387454616</v>
      </c>
      <c r="BE120" s="55">
        <v>23125.253208272232</v>
      </c>
      <c r="BF120" s="55">
        <v>2721.3155456066761</v>
      </c>
      <c r="BG120" s="55">
        <v>26101.825180434058</v>
      </c>
      <c r="BH120" s="55">
        <v>35221.156881980656</v>
      </c>
      <c r="BI120" s="55">
        <v>2104.1597154104174</v>
      </c>
      <c r="BJ120" s="55">
        <v>168.32555808036551</v>
      </c>
      <c r="BK120" s="55">
        <v>121412.93589812091</v>
      </c>
      <c r="BL120" s="55">
        <v>15192.426286366452</v>
      </c>
      <c r="BM120" s="55">
        <v>13642.007550446917</v>
      </c>
      <c r="BN120" s="55">
        <v>31024.841621798449</v>
      </c>
      <c r="BO120" s="55">
        <v>68.912696027875569</v>
      </c>
      <c r="BP120" s="55">
        <v>3129.5121457147111</v>
      </c>
      <c r="BQ120" s="55">
        <v>4494.1857247030739</v>
      </c>
      <c r="BR120" s="55">
        <v>37325.915010179931</v>
      </c>
      <c r="BS120" s="55">
        <v>7767.2366245669818</v>
      </c>
      <c r="BT120" s="55">
        <v>5163.6294933237969</v>
      </c>
      <c r="BU120" s="55">
        <v>3206.3617972053762</v>
      </c>
      <c r="BV120" s="55">
        <v>397.90694778739964</v>
      </c>
      <c r="BW120" s="55">
        <v>-26387.648456029779</v>
      </c>
      <c r="BX120" s="55">
        <v>7182.152</v>
      </c>
      <c r="BY120" s="46">
        <v>589275.6659402228</v>
      </c>
    </row>
    <row r="121" spans="1:77" ht="15.75" x14ac:dyDescent="0.25">
      <c r="A121" s="63">
        <f t="shared" si="4"/>
        <v>2009</v>
      </c>
      <c r="B121" s="64">
        <f t="shared" si="5"/>
        <v>2</v>
      </c>
      <c r="C121" s="46">
        <v>269991</v>
      </c>
      <c r="D121" s="84">
        <v>45039</v>
      </c>
      <c r="E121" s="46">
        <v>224952</v>
      </c>
      <c r="F121" s="46">
        <v>153262</v>
      </c>
      <c r="G121" s="46">
        <v>54384</v>
      </c>
      <c r="H121" s="46">
        <v>66143</v>
      </c>
      <c r="I121" s="46">
        <v>64739</v>
      </c>
      <c r="J121" s="46">
        <v>1404</v>
      </c>
      <c r="K121" s="46">
        <v>62251</v>
      </c>
      <c r="L121" s="46">
        <v>66049</v>
      </c>
      <c r="M121" s="46">
        <v>52883</v>
      </c>
      <c r="N121" s="46">
        <v>15569.193741679572</v>
      </c>
      <c r="O121" s="46">
        <v>4337.7790340030415</v>
      </c>
      <c r="P121" s="46">
        <v>32976.027224317389</v>
      </c>
      <c r="Q121" s="46">
        <v>269882</v>
      </c>
      <c r="R121" s="46">
        <v>3647337.3794798693</v>
      </c>
      <c r="S121" s="47">
        <v>0.99959628283905755</v>
      </c>
      <c r="T121" s="47">
        <v>0.97888582949459091</v>
      </c>
      <c r="U121" s="47">
        <v>1.011510738452486</v>
      </c>
      <c r="V121" s="47">
        <v>0.99246203988322346</v>
      </c>
      <c r="W121" s="47">
        <v>0.97028160190197743</v>
      </c>
      <c r="X121" s="47">
        <v>0.92908295356477766</v>
      </c>
      <c r="Y121" s="47">
        <v>0.95423556709460244</v>
      </c>
      <c r="Z121" s="46">
        <v>2874.2548385749997</v>
      </c>
      <c r="AA121" s="48">
        <v>46824.485000000001</v>
      </c>
      <c r="AB121" s="46">
        <v>24175.472999999998</v>
      </c>
      <c r="AC121" s="60">
        <v>39520.855000000003</v>
      </c>
      <c r="AD121" s="46">
        <v>152645.82399999999</v>
      </c>
      <c r="AE121" s="46">
        <v>20028.599999999999</v>
      </c>
      <c r="AF121" s="50">
        <v>18711.900000000001</v>
      </c>
      <c r="AG121" s="51">
        <f t="shared" si="3"/>
        <v>0.93425900961624886</v>
      </c>
      <c r="AH121" s="50">
        <v>17332.599999999999</v>
      </c>
      <c r="AI121" s="50">
        <v>16179.7</v>
      </c>
      <c r="AJ121" s="50">
        <v>3885.8</v>
      </c>
      <c r="AK121" s="50">
        <v>3746.1</v>
      </c>
      <c r="AL121" s="52">
        <v>17.153223847988411</v>
      </c>
      <c r="AM121" s="46">
        <v>8599852.4000000004</v>
      </c>
      <c r="AN121" s="61">
        <v>137161</v>
      </c>
      <c r="AO121" s="61">
        <v>22661</v>
      </c>
      <c r="AP121" s="46">
        <v>202291</v>
      </c>
      <c r="AQ121" s="47">
        <v>1.0212024420814296</v>
      </c>
      <c r="AR121" s="46">
        <v>11430.651057211746</v>
      </c>
      <c r="AS121" s="54">
        <v>0.90088666666666672</v>
      </c>
      <c r="AT121" s="55">
        <v>1486969</v>
      </c>
      <c r="AU121" s="55">
        <v>3524212</v>
      </c>
      <c r="AV121" s="56">
        <v>1.3423333333333334</v>
      </c>
      <c r="AW121" s="56">
        <v>1.0033333333333332</v>
      </c>
      <c r="AX121" s="57">
        <v>0.73421439060205573</v>
      </c>
      <c r="AY121" s="57">
        <v>1.3620000000000001</v>
      </c>
      <c r="AZ121" s="58">
        <v>510323.74</v>
      </c>
      <c r="BA121" s="59">
        <v>-939245.57</v>
      </c>
      <c r="BB121" s="55">
        <v>93389.527935415914</v>
      </c>
      <c r="BC121" s="55">
        <v>4829.6955152666314</v>
      </c>
      <c r="BD121" s="55">
        <v>825.14687630082062</v>
      </c>
      <c r="BE121" s="55">
        <v>22417.519481341118</v>
      </c>
      <c r="BF121" s="55">
        <v>2633.6471102727023</v>
      </c>
      <c r="BG121" s="55">
        <v>25463.752978456738</v>
      </c>
      <c r="BH121" s="55">
        <v>34984.184469898806</v>
      </c>
      <c r="BI121" s="55">
        <v>2227.3294569410159</v>
      </c>
      <c r="BJ121" s="55">
        <v>8.2520469381115049</v>
      </c>
      <c r="BK121" s="55">
        <v>123320.97596495823</v>
      </c>
      <c r="BL121" s="55">
        <v>15260.200019638101</v>
      </c>
      <c r="BM121" s="55">
        <v>13865.973691874409</v>
      </c>
      <c r="BN121" s="55">
        <v>31394.658071799873</v>
      </c>
      <c r="BO121" s="55">
        <v>70.662312458624271</v>
      </c>
      <c r="BP121" s="55">
        <v>3129.2189892025667</v>
      </c>
      <c r="BQ121" s="55">
        <v>4569.3081474022802</v>
      </c>
      <c r="BR121" s="55">
        <v>38451.012222873433</v>
      </c>
      <c r="BS121" s="55">
        <v>7914.5531627876417</v>
      </c>
      <c r="BT121" s="55">
        <v>5170.9537947090876</v>
      </c>
      <c r="BU121" s="55">
        <v>3120.946496929952</v>
      </c>
      <c r="BV121" s="55">
        <v>373.48905528227795</v>
      </c>
      <c r="BW121" s="55">
        <v>-29931.448029542316</v>
      </c>
      <c r="BX121" s="55">
        <v>7724.5410000000002</v>
      </c>
      <c r="BY121" s="46">
        <v>597011.89968281041</v>
      </c>
    </row>
    <row r="122" spans="1:77" ht="15.75" x14ac:dyDescent="0.25">
      <c r="A122" s="63">
        <f t="shared" si="4"/>
        <v>2009</v>
      </c>
      <c r="B122" s="64">
        <f t="shared" si="5"/>
        <v>3</v>
      </c>
      <c r="C122" s="46">
        <v>269155</v>
      </c>
      <c r="D122" s="84">
        <v>45357</v>
      </c>
      <c r="E122" s="46">
        <v>223798</v>
      </c>
      <c r="F122" s="46">
        <v>153852</v>
      </c>
      <c r="G122" s="46">
        <v>54896</v>
      </c>
      <c r="H122" s="46">
        <v>66351</v>
      </c>
      <c r="I122" s="46">
        <v>64163</v>
      </c>
      <c r="J122" s="46">
        <v>2188</v>
      </c>
      <c r="K122" s="46">
        <v>64303</v>
      </c>
      <c r="L122" s="46">
        <v>70247</v>
      </c>
      <c r="M122" s="46">
        <v>56899</v>
      </c>
      <c r="N122" s="46">
        <v>17912.945025129542</v>
      </c>
      <c r="O122" s="46">
        <v>4298.8138190612644</v>
      </c>
      <c r="P122" s="46">
        <v>34687.241155809199</v>
      </c>
      <c r="Q122" s="46">
        <v>268670</v>
      </c>
      <c r="R122" s="46">
        <v>3668927.4001170942</v>
      </c>
      <c r="S122" s="47">
        <v>0.998198064312385</v>
      </c>
      <c r="T122" s="47">
        <v>0.98287315082026883</v>
      </c>
      <c r="U122" s="47">
        <v>1.0145001457301079</v>
      </c>
      <c r="V122" s="47">
        <v>0.9974284244813989</v>
      </c>
      <c r="W122" s="47">
        <v>0.96644013498592596</v>
      </c>
      <c r="X122" s="47">
        <v>0.94825401796518005</v>
      </c>
      <c r="Y122" s="47">
        <v>1.0230271289319506</v>
      </c>
      <c r="Z122" s="46">
        <v>2883.0805954999992</v>
      </c>
      <c r="AA122" s="48">
        <v>46898.995000000003</v>
      </c>
      <c r="AB122" s="46">
        <v>24050.675999999999</v>
      </c>
      <c r="AC122" s="60">
        <v>39558.266000000003</v>
      </c>
      <c r="AD122" s="46">
        <v>154482.59599999999</v>
      </c>
      <c r="AE122" s="46">
        <v>19840</v>
      </c>
      <c r="AF122" s="50">
        <v>18503.400000000001</v>
      </c>
      <c r="AG122" s="51">
        <f t="shared" si="3"/>
        <v>0.93263104838709687</v>
      </c>
      <c r="AH122" s="50">
        <v>17168.2</v>
      </c>
      <c r="AI122" s="50">
        <v>15990.1</v>
      </c>
      <c r="AJ122" s="50">
        <v>3910.2</v>
      </c>
      <c r="AK122" s="50">
        <v>3756.6</v>
      </c>
      <c r="AL122" s="52">
        <v>17.507516212849904</v>
      </c>
      <c r="AM122" s="46">
        <v>8535654.5999999996</v>
      </c>
      <c r="AN122" s="61">
        <v>137085</v>
      </c>
      <c r="AO122" s="61">
        <v>22457</v>
      </c>
      <c r="AP122" s="46">
        <v>201341</v>
      </c>
      <c r="AQ122" s="47">
        <v>1.0302394020219052</v>
      </c>
      <c r="AR122" s="46">
        <v>11317.594689654366</v>
      </c>
      <c r="AS122" s="54">
        <v>0.91702666666666643</v>
      </c>
      <c r="AT122" s="55">
        <v>1536712</v>
      </c>
      <c r="AU122" s="55">
        <v>3515590</v>
      </c>
      <c r="AV122" s="56">
        <v>0.87033333333333329</v>
      </c>
      <c r="AW122" s="56">
        <v>0.58666666666666656</v>
      </c>
      <c r="AX122" s="57">
        <v>0.69897483690587148</v>
      </c>
      <c r="AY122" s="57">
        <v>1.4306666666666665</v>
      </c>
      <c r="AZ122" s="58">
        <v>532828.52899999998</v>
      </c>
      <c r="BA122" s="59">
        <v>-973180.61</v>
      </c>
      <c r="BB122" s="55">
        <v>93089.12024666238</v>
      </c>
      <c r="BC122" s="55">
        <v>4844.6111234172122</v>
      </c>
      <c r="BD122" s="55">
        <v>859.18439621313746</v>
      </c>
      <c r="BE122" s="55">
        <v>22698.133136534449</v>
      </c>
      <c r="BF122" s="55">
        <v>2548.9157823330133</v>
      </c>
      <c r="BG122" s="55">
        <v>25076.713899011342</v>
      </c>
      <c r="BH122" s="55">
        <v>34813.263793959079</v>
      </c>
      <c r="BI122" s="55">
        <v>2293.5848707652995</v>
      </c>
      <c r="BJ122" s="55">
        <v>-45.286755571126982</v>
      </c>
      <c r="BK122" s="55">
        <v>124420.27003341865</v>
      </c>
      <c r="BL122" s="55">
        <v>15291.886866635823</v>
      </c>
      <c r="BM122" s="55">
        <v>13897.483070713744</v>
      </c>
      <c r="BN122" s="55">
        <v>31575.908225000709</v>
      </c>
      <c r="BO122" s="55">
        <v>72.124808215374344</v>
      </c>
      <c r="BP122" s="55">
        <v>3121.1034217439274</v>
      </c>
      <c r="BQ122" s="55">
        <v>4633.8112113496027</v>
      </c>
      <c r="BR122" s="55">
        <v>39331.048606346762</v>
      </c>
      <c r="BS122" s="55">
        <v>7995.9082691103285</v>
      </c>
      <c r="BT122" s="55">
        <v>5076.6621506926458</v>
      </c>
      <c r="BU122" s="55">
        <v>3049.5423498622886</v>
      </c>
      <c r="BV122" s="55">
        <v>374.79105374743921</v>
      </c>
      <c r="BW122" s="55">
        <v>-31331.149786756272</v>
      </c>
      <c r="BX122" s="55">
        <v>8104.9449999999997</v>
      </c>
      <c r="BY122" s="46">
        <v>604628.30219639675</v>
      </c>
    </row>
    <row r="123" spans="1:77" ht="15.75" x14ac:dyDescent="0.25">
      <c r="A123" s="44">
        <f t="shared" si="4"/>
        <v>2009</v>
      </c>
      <c r="B123" s="45">
        <f t="shared" si="5"/>
        <v>4</v>
      </c>
      <c r="C123" s="46">
        <v>268986</v>
      </c>
      <c r="D123" s="84">
        <v>45353</v>
      </c>
      <c r="E123" s="46">
        <v>223633</v>
      </c>
      <c r="F123" s="46">
        <v>154055</v>
      </c>
      <c r="G123" s="46">
        <v>55202</v>
      </c>
      <c r="H123" s="46">
        <v>65879</v>
      </c>
      <c r="I123" s="46">
        <v>63468</v>
      </c>
      <c r="J123" s="46">
        <v>2411</v>
      </c>
      <c r="K123" s="46">
        <v>64077</v>
      </c>
      <c r="L123" s="46">
        <v>70227</v>
      </c>
      <c r="M123" s="46">
        <v>56974</v>
      </c>
      <c r="N123" s="46">
        <v>17352.202621882887</v>
      </c>
      <c r="O123" s="46">
        <v>5214.3358249507364</v>
      </c>
      <c r="P123" s="46">
        <v>34407.461553166366</v>
      </c>
      <c r="Q123" s="46">
        <v>268612</v>
      </c>
      <c r="R123" s="46">
        <v>3689780.4629597315</v>
      </c>
      <c r="S123" s="47">
        <v>0.99860959306432306</v>
      </c>
      <c r="T123" s="47">
        <v>0.98794586349031188</v>
      </c>
      <c r="U123" s="47">
        <v>1.0119017426904822</v>
      </c>
      <c r="V123" s="47">
        <v>0.99580891157748785</v>
      </c>
      <c r="W123" s="47">
        <v>0.97716809463614085</v>
      </c>
      <c r="X123" s="47">
        <v>0.9604283252879946</v>
      </c>
      <c r="Y123" s="47">
        <v>1.0704426252213195</v>
      </c>
      <c r="Z123" s="46">
        <v>2894.8482714000002</v>
      </c>
      <c r="AA123" s="48">
        <v>46978.673000000003</v>
      </c>
      <c r="AB123" s="46">
        <v>24058.686000000002</v>
      </c>
      <c r="AC123" s="60">
        <v>39599.97</v>
      </c>
      <c r="AD123" s="46">
        <v>168619.56299999999</v>
      </c>
      <c r="AE123" s="46">
        <v>19706.5</v>
      </c>
      <c r="AF123" s="50">
        <v>18338.2</v>
      </c>
      <c r="AG123" s="51">
        <f t="shared" si="3"/>
        <v>0.93056605688478422</v>
      </c>
      <c r="AH123" s="50">
        <v>17114</v>
      </c>
      <c r="AI123" s="50">
        <v>15886.1</v>
      </c>
      <c r="AJ123" s="50">
        <v>3919.5</v>
      </c>
      <c r="AK123" s="50">
        <v>3747.2</v>
      </c>
      <c r="AL123" s="52">
        <v>18.089874068766679</v>
      </c>
      <c r="AM123" s="46">
        <v>8503311</v>
      </c>
      <c r="AN123" s="61">
        <v>136649</v>
      </c>
      <c r="AO123" s="61">
        <v>22510</v>
      </c>
      <c r="AP123" s="46">
        <v>201123</v>
      </c>
      <c r="AQ123" s="47">
        <v>1.0056435515019717</v>
      </c>
      <c r="AR123" s="46">
        <v>11275.502965635498</v>
      </c>
      <c r="AS123" s="65">
        <v>0.91959000000000002</v>
      </c>
      <c r="AT123" s="50">
        <v>1566992</v>
      </c>
      <c r="AU123" s="50">
        <v>3456602</v>
      </c>
      <c r="AV123" s="48">
        <v>0.72299999999999998</v>
      </c>
      <c r="AW123" s="48">
        <v>0.38333333333333336</v>
      </c>
      <c r="AX123" s="66">
        <v>0.67658998646820023</v>
      </c>
      <c r="AY123" s="66">
        <v>1.478</v>
      </c>
      <c r="AZ123" s="58">
        <v>568700.25899999996</v>
      </c>
      <c r="BA123" s="59">
        <v>-982156.29</v>
      </c>
      <c r="BB123" s="55">
        <v>94124.064375830581</v>
      </c>
      <c r="BC123" s="55">
        <v>4820.7200928839502</v>
      </c>
      <c r="BD123" s="55">
        <v>909.39064361149644</v>
      </c>
      <c r="BE123" s="55">
        <v>23967.094173852227</v>
      </c>
      <c r="BF123" s="55">
        <v>2467.1215617876105</v>
      </c>
      <c r="BG123" s="55">
        <v>24940.707942097884</v>
      </c>
      <c r="BH123" s="55">
        <v>34708.394854161495</v>
      </c>
      <c r="BI123" s="55">
        <v>2302.9259568832686</v>
      </c>
      <c r="BJ123" s="55">
        <v>7.709150552650172</v>
      </c>
      <c r="BK123" s="55">
        <v>124710.81810350221</v>
      </c>
      <c r="BL123" s="55">
        <v>15287.486827359629</v>
      </c>
      <c r="BM123" s="55">
        <v>13736.535686964937</v>
      </c>
      <c r="BN123" s="55">
        <v>31568.592081400973</v>
      </c>
      <c r="BO123" s="55">
        <v>73.30018329812583</v>
      </c>
      <c r="BP123" s="55">
        <v>3105.1654433387957</v>
      </c>
      <c r="BQ123" s="55">
        <v>4687.6949165450433</v>
      </c>
      <c r="BR123" s="55">
        <v>39966.024160599918</v>
      </c>
      <c r="BS123" s="55">
        <v>8011.3019435350488</v>
      </c>
      <c r="BT123" s="55">
        <v>4880.7545612744716</v>
      </c>
      <c r="BU123" s="55">
        <v>2992.1493560023855</v>
      </c>
      <c r="BV123" s="55">
        <v>401.81294318288349</v>
      </c>
      <c r="BW123" s="55">
        <v>-30586.753727671639</v>
      </c>
      <c r="BX123" s="55">
        <v>8323.3629999999994</v>
      </c>
      <c r="BY123" s="46">
        <v>612025.15185528144</v>
      </c>
    </row>
    <row r="124" spans="1:77" ht="15.75" x14ac:dyDescent="0.25">
      <c r="A124" s="44">
        <f t="shared" si="4"/>
        <v>2010</v>
      </c>
      <c r="B124" s="45">
        <f t="shared" si="5"/>
        <v>1</v>
      </c>
      <c r="C124" s="46">
        <v>269791</v>
      </c>
      <c r="D124" s="84">
        <v>46090</v>
      </c>
      <c r="E124" s="46">
        <v>223701</v>
      </c>
      <c r="F124" s="46">
        <v>154555</v>
      </c>
      <c r="G124" s="46">
        <v>55349</v>
      </c>
      <c r="H124" s="46">
        <v>64764</v>
      </c>
      <c r="I124" s="46">
        <v>63131</v>
      </c>
      <c r="J124" s="46">
        <v>1633</v>
      </c>
      <c r="K124" s="46">
        <v>66177</v>
      </c>
      <c r="L124" s="46">
        <v>71054</v>
      </c>
      <c r="M124" s="46">
        <v>57876</v>
      </c>
      <c r="N124" s="46">
        <v>14942.79790909895</v>
      </c>
      <c r="O124" s="46">
        <v>4544.8901870987393</v>
      </c>
      <c r="P124" s="46">
        <v>38388.311903802307</v>
      </c>
      <c r="Q124" s="46">
        <v>269644</v>
      </c>
      <c r="R124" s="46">
        <v>3709262.6121266005</v>
      </c>
      <c r="S124" s="47">
        <v>0.99945513378874762</v>
      </c>
      <c r="T124" s="47">
        <v>0.98718255637151819</v>
      </c>
      <c r="U124" s="47">
        <v>1.0059441001644114</v>
      </c>
      <c r="V124" s="47">
        <v>1.0003009614927689</v>
      </c>
      <c r="W124" s="47">
        <v>0.98377079650029464</v>
      </c>
      <c r="X124" s="47">
        <v>0.96335181692797023</v>
      </c>
      <c r="Y124" s="47">
        <v>1.0056563441130062</v>
      </c>
      <c r="Z124" s="46">
        <v>2909.5578662749999</v>
      </c>
      <c r="AA124" s="48">
        <v>47021.031000000003</v>
      </c>
      <c r="AB124" s="46">
        <v>24265.782999999999</v>
      </c>
      <c r="AC124" s="60">
        <v>39610.165000000001</v>
      </c>
      <c r="AD124" s="46">
        <v>166486.26300000001</v>
      </c>
      <c r="AE124" s="46">
        <v>19767.7</v>
      </c>
      <c r="AF124" s="50">
        <v>18286.099999999999</v>
      </c>
      <c r="AG124" s="51">
        <f t="shared" si="3"/>
        <v>0.92504944935424949</v>
      </c>
      <c r="AH124" s="50">
        <v>17166.3</v>
      </c>
      <c r="AI124" s="50">
        <v>15867.5</v>
      </c>
      <c r="AJ124" s="50">
        <v>3957.6</v>
      </c>
      <c r="AK124" s="50">
        <v>3751.3</v>
      </c>
      <c r="AL124" s="52">
        <v>18.536731330697222</v>
      </c>
      <c r="AM124" s="46">
        <v>8419478.0999999996</v>
      </c>
      <c r="AN124" s="61">
        <v>135711</v>
      </c>
      <c r="AO124" s="61">
        <v>23105</v>
      </c>
      <c r="AP124" s="46">
        <v>200596</v>
      </c>
      <c r="AQ124" s="47">
        <v>1.005046901729324</v>
      </c>
      <c r="AR124" s="46">
        <v>11563.683072029682</v>
      </c>
      <c r="AS124" s="65">
        <v>0.96225666666666665</v>
      </c>
      <c r="AT124" s="50">
        <v>1564680</v>
      </c>
      <c r="AU124" s="50">
        <v>3394364</v>
      </c>
      <c r="AV124" s="48">
        <v>0.64533333333333331</v>
      </c>
      <c r="AW124" s="48">
        <v>0.29666666666666663</v>
      </c>
      <c r="AX124" s="66">
        <v>0.72236937153864667</v>
      </c>
      <c r="AY124" s="66">
        <v>1.3843333333333334</v>
      </c>
      <c r="AZ124" s="58">
        <v>586015.62899999996</v>
      </c>
      <c r="BA124" s="59">
        <v>-972079.74</v>
      </c>
      <c r="BB124" s="55">
        <v>96494.360322920475</v>
      </c>
      <c r="BC124" s="55">
        <v>4758.0224236668473</v>
      </c>
      <c r="BD124" s="55">
        <v>975.76561849589802</v>
      </c>
      <c r="BE124" s="55">
        <v>26224.402593294461</v>
      </c>
      <c r="BF124" s="55">
        <v>2388.2644486364911</v>
      </c>
      <c r="BG124" s="55">
        <v>25055.735107716351</v>
      </c>
      <c r="BH124" s="55">
        <v>34669.577650506057</v>
      </c>
      <c r="BI124" s="55">
        <v>2255.3527152949232</v>
      </c>
      <c r="BJ124" s="55">
        <v>167.23976530944287</v>
      </c>
      <c r="BK124" s="55">
        <v>124192.6201752089</v>
      </c>
      <c r="BL124" s="55">
        <v>15246.999901809508</v>
      </c>
      <c r="BM124" s="55">
        <v>13383.131540627975</v>
      </c>
      <c r="BN124" s="55">
        <v>31372.709641000652</v>
      </c>
      <c r="BO124" s="55">
        <v>74.188437706878702</v>
      </c>
      <c r="BP124" s="55">
        <v>3081.4050539871714</v>
      </c>
      <c r="BQ124" s="55">
        <v>4730.9592629886029</v>
      </c>
      <c r="BR124" s="55">
        <v>40355.938885632902</v>
      </c>
      <c r="BS124" s="55">
        <v>7960.734186061798</v>
      </c>
      <c r="BT124" s="55">
        <v>4583.2310264545649</v>
      </c>
      <c r="BU124" s="55">
        <v>2948.7675153502441</v>
      </c>
      <c r="BV124" s="55">
        <v>454.55472358861067</v>
      </c>
      <c r="BW124" s="55">
        <v>-27698.259852288436</v>
      </c>
      <c r="BX124" s="55">
        <v>8097.683</v>
      </c>
      <c r="BY124" s="67">
        <v>618928.49225910683</v>
      </c>
    </row>
    <row r="125" spans="1:77" ht="15.75" x14ac:dyDescent="0.25">
      <c r="A125" s="44">
        <f t="shared" si="4"/>
        <v>2010</v>
      </c>
      <c r="B125" s="45">
        <f t="shared" si="5"/>
        <v>2</v>
      </c>
      <c r="C125" s="46">
        <v>270299</v>
      </c>
      <c r="D125" s="84">
        <v>46091</v>
      </c>
      <c r="E125" s="46">
        <v>224208</v>
      </c>
      <c r="F125" s="46">
        <v>155375</v>
      </c>
      <c r="G125" s="46">
        <v>55447</v>
      </c>
      <c r="H125" s="46">
        <v>64422</v>
      </c>
      <c r="I125" s="46">
        <v>62861</v>
      </c>
      <c r="J125" s="46">
        <v>1561</v>
      </c>
      <c r="K125" s="46">
        <v>68007</v>
      </c>
      <c r="L125" s="46">
        <v>72952</v>
      </c>
      <c r="M125" s="46">
        <v>59971</v>
      </c>
      <c r="N125" s="46">
        <v>15547.192502375947</v>
      </c>
      <c r="O125" s="46">
        <v>4731.973992436795</v>
      </c>
      <c r="P125" s="46">
        <v>39691.833505187256</v>
      </c>
      <c r="Q125" s="46">
        <v>270089</v>
      </c>
      <c r="R125" s="46">
        <v>3728163.6717917118</v>
      </c>
      <c r="S125" s="47">
        <v>0.99922308258632109</v>
      </c>
      <c r="T125" s="47">
        <v>0.99785036202735322</v>
      </c>
      <c r="U125" s="47">
        <v>1.0033365195592188</v>
      </c>
      <c r="V125" s="47">
        <v>0.99918868614880452</v>
      </c>
      <c r="W125" s="47">
        <v>0.99301542488273264</v>
      </c>
      <c r="X125" s="47">
        <v>0.99598366048908871</v>
      </c>
      <c r="Y125" s="47">
        <v>0.95585250688358347</v>
      </c>
      <c r="Z125" s="46">
        <v>2938.9770560249999</v>
      </c>
      <c r="AA125" s="48">
        <v>47062.328000000001</v>
      </c>
      <c r="AB125" s="46">
        <v>24339.35</v>
      </c>
      <c r="AC125" s="60">
        <v>39637.618000000002</v>
      </c>
      <c r="AD125" s="46">
        <v>150825.285</v>
      </c>
      <c r="AE125" s="46">
        <v>19675.5</v>
      </c>
      <c r="AF125" s="50">
        <v>18170.8</v>
      </c>
      <c r="AG125" s="51">
        <f t="shared" si="3"/>
        <v>0.92352417981753954</v>
      </c>
      <c r="AH125" s="50">
        <v>17063.099999999999</v>
      </c>
      <c r="AI125" s="50">
        <v>15751.1</v>
      </c>
      <c r="AJ125" s="50">
        <v>3965.5</v>
      </c>
      <c r="AK125" s="50">
        <v>3745.5</v>
      </c>
      <c r="AL125" s="52">
        <v>19.1617689050858</v>
      </c>
      <c r="AM125" s="46">
        <v>8489744.0999999996</v>
      </c>
      <c r="AN125" s="61">
        <v>135942</v>
      </c>
      <c r="AO125" s="61">
        <v>22797</v>
      </c>
      <c r="AP125" s="46">
        <v>201411</v>
      </c>
      <c r="AQ125" s="47">
        <v>0.99953939766143307</v>
      </c>
      <c r="AR125" s="46">
        <v>11559.819113791449</v>
      </c>
      <c r="AS125" s="65">
        <v>1.0078066666666665</v>
      </c>
      <c r="AT125" s="50">
        <v>1566024</v>
      </c>
      <c r="AU125" s="50">
        <v>3350183</v>
      </c>
      <c r="AV125" s="48">
        <v>0.79900000000000004</v>
      </c>
      <c r="AW125" s="48">
        <v>0.51600000000000001</v>
      </c>
      <c r="AX125" s="66">
        <v>0.78575170246202208</v>
      </c>
      <c r="AY125" s="66">
        <v>1.2726666666666666</v>
      </c>
      <c r="AZ125" s="58">
        <v>608196.88300000003</v>
      </c>
      <c r="BA125" s="59">
        <v>-920148.74</v>
      </c>
      <c r="BB125" s="55">
        <v>98010.834572588239</v>
      </c>
      <c r="BC125" s="55">
        <v>4710.7343865132671</v>
      </c>
      <c r="BD125" s="55">
        <v>1016.2093610512992</v>
      </c>
      <c r="BE125" s="55">
        <v>27678.26492375357</v>
      </c>
      <c r="BF125" s="55">
        <v>2347.0158239214475</v>
      </c>
      <c r="BG125" s="55">
        <v>25141.951930877196</v>
      </c>
      <c r="BH125" s="55">
        <v>34651.119708841463</v>
      </c>
      <c r="BI125" s="55">
        <v>2225.6823325416158</v>
      </c>
      <c r="BJ125" s="55">
        <v>239.8561050883828</v>
      </c>
      <c r="BK125" s="55">
        <v>123618.89293380802</v>
      </c>
      <c r="BL125" s="55">
        <v>15237.005170865661</v>
      </c>
      <c r="BM125" s="55">
        <v>12954.717265842004</v>
      </c>
      <c r="BN125" s="55">
        <v>31233.672808440264</v>
      </c>
      <c r="BO125" s="55">
        <v>75.368364387628361</v>
      </c>
      <c r="BP125" s="55">
        <v>3074.7388766516528</v>
      </c>
      <c r="BQ125" s="55">
        <v>4884.9812963705854</v>
      </c>
      <c r="BR125" s="55">
        <v>40638.829221392938</v>
      </c>
      <c r="BS125" s="55">
        <v>7912.0134086477792</v>
      </c>
      <c r="BT125" s="55">
        <v>4424.6292019447765</v>
      </c>
      <c r="BU125" s="55">
        <v>2759.2077729492894</v>
      </c>
      <c r="BV125" s="55">
        <v>423.7295463154573</v>
      </c>
      <c r="BW125" s="55">
        <v>-25608.058361219781</v>
      </c>
      <c r="BX125" s="55">
        <v>8104.9740000000002</v>
      </c>
      <c r="BY125" s="67">
        <v>625344.92044445826</v>
      </c>
    </row>
    <row r="126" spans="1:77" ht="15.75" x14ac:dyDescent="0.25">
      <c r="A126" s="44">
        <f t="shared" si="4"/>
        <v>2010</v>
      </c>
      <c r="B126" s="45">
        <f t="shared" si="5"/>
        <v>3</v>
      </c>
      <c r="C126" s="46">
        <v>270410</v>
      </c>
      <c r="D126" s="84">
        <v>46463</v>
      </c>
      <c r="E126" s="46">
        <v>223947</v>
      </c>
      <c r="F126" s="46">
        <v>154419</v>
      </c>
      <c r="G126" s="46">
        <v>55481</v>
      </c>
      <c r="H126" s="46">
        <v>63149</v>
      </c>
      <c r="I126" s="46">
        <v>61845</v>
      </c>
      <c r="J126" s="46">
        <v>1304</v>
      </c>
      <c r="K126" s="46">
        <v>69525</v>
      </c>
      <c r="L126" s="46">
        <v>72164</v>
      </c>
      <c r="M126" s="46">
        <v>59610</v>
      </c>
      <c r="N126" s="46">
        <v>15197.830577566532</v>
      </c>
      <c r="O126" s="46">
        <v>4681.1493461681075</v>
      </c>
      <c r="P126" s="46">
        <v>39731.020076265362</v>
      </c>
      <c r="Q126" s="46">
        <v>270520</v>
      </c>
      <c r="R126" s="46">
        <v>3745559.7732216557</v>
      </c>
      <c r="S126" s="47">
        <v>1.0004067896897304</v>
      </c>
      <c r="T126" s="47">
        <v>1.0042222783465766</v>
      </c>
      <c r="U126" s="47">
        <v>0.99756673455777656</v>
      </c>
      <c r="V126" s="47">
        <v>1.0017463012369634</v>
      </c>
      <c r="W126" s="47">
        <v>1.0056670262495506</v>
      </c>
      <c r="X126" s="47">
        <v>1.0125547364336789</v>
      </c>
      <c r="Y126" s="47">
        <v>0.98575446347988749</v>
      </c>
      <c r="Z126" s="46">
        <v>2953.6866508999997</v>
      </c>
      <c r="AA126" s="48">
        <v>47108.021999999997</v>
      </c>
      <c r="AB126" s="46">
        <v>24281.964</v>
      </c>
      <c r="AC126" s="60">
        <v>39668.762999999999</v>
      </c>
      <c r="AD126" s="46">
        <v>149315.35999999999</v>
      </c>
      <c r="AE126" s="46">
        <v>19602.3</v>
      </c>
      <c r="AF126" s="50">
        <v>18101</v>
      </c>
      <c r="AG126" s="51">
        <f t="shared" si="3"/>
        <v>0.92341204858613535</v>
      </c>
      <c r="AH126" s="50">
        <v>17031.2</v>
      </c>
      <c r="AI126" s="50">
        <v>15721.6</v>
      </c>
      <c r="AJ126" s="50">
        <v>3986.8</v>
      </c>
      <c r="AK126" s="50">
        <v>3756.5</v>
      </c>
      <c r="AL126" s="52">
        <v>19.272180784058488</v>
      </c>
      <c r="AM126" s="46">
        <v>8377477.7999999998</v>
      </c>
      <c r="AN126" s="61">
        <v>135124</v>
      </c>
      <c r="AO126" s="61">
        <v>22540</v>
      </c>
      <c r="AP126" s="46">
        <v>201407</v>
      </c>
      <c r="AQ126" s="47">
        <v>0.99713156089885824</v>
      </c>
      <c r="AR126" s="46">
        <v>11523.213193639758</v>
      </c>
      <c r="AS126" s="65">
        <v>1.0026533333333334</v>
      </c>
      <c r="AT126" s="50">
        <v>1543203</v>
      </c>
      <c r="AU126" s="50">
        <v>3331398</v>
      </c>
      <c r="AV126" s="48">
        <v>1.0153333333333334</v>
      </c>
      <c r="AW126" s="48">
        <v>0.46329999999999999</v>
      </c>
      <c r="AX126" s="66">
        <v>0.77459333849728895</v>
      </c>
      <c r="AY126" s="66">
        <v>1.2909999999999999</v>
      </c>
      <c r="AZ126" s="58">
        <v>619705.96100000001</v>
      </c>
      <c r="BA126" s="59">
        <v>-977070.21</v>
      </c>
      <c r="BB126" s="55">
        <v>98673.487124833875</v>
      </c>
      <c r="BC126" s="55">
        <v>4678.8559814232103</v>
      </c>
      <c r="BD126" s="55">
        <v>1030.7218712777008</v>
      </c>
      <c r="BE126" s="55">
        <v>28328.681165229562</v>
      </c>
      <c r="BF126" s="55">
        <v>2343.3756876424782</v>
      </c>
      <c r="BG126" s="55">
        <v>25199.358411580426</v>
      </c>
      <c r="BH126" s="55">
        <v>34653.021029167699</v>
      </c>
      <c r="BI126" s="55">
        <v>2213.9148086233463</v>
      </c>
      <c r="BJ126" s="55">
        <v>225.55816988946998</v>
      </c>
      <c r="BK126" s="55">
        <v>122989.63637929955</v>
      </c>
      <c r="BL126" s="55">
        <v>15257.502634528075</v>
      </c>
      <c r="BM126" s="55">
        <v>12451.292862607015</v>
      </c>
      <c r="BN126" s="55">
        <v>31151.481583719804</v>
      </c>
      <c r="BO126" s="55">
        <v>76.839963340374837</v>
      </c>
      <c r="BP126" s="55">
        <v>3085.1669113322409</v>
      </c>
      <c r="BQ126" s="55">
        <v>5149.7610166909908</v>
      </c>
      <c r="BR126" s="55">
        <v>40814.695167880011</v>
      </c>
      <c r="BS126" s="55">
        <v>7865.1396112929906</v>
      </c>
      <c r="BT126" s="55">
        <v>4404.9490877451062</v>
      </c>
      <c r="BU126" s="55">
        <v>2423.4701287995226</v>
      </c>
      <c r="BV126" s="55">
        <v>309.33741136342337</v>
      </c>
      <c r="BW126" s="55">
        <v>-24316.149254465672</v>
      </c>
      <c r="BX126" s="55">
        <v>8063.1239999999998</v>
      </c>
      <c r="BY126" s="67">
        <v>631157.80809253943</v>
      </c>
    </row>
    <row r="127" spans="1:77" ht="15.75" x14ac:dyDescent="0.25">
      <c r="A127" s="44">
        <f t="shared" si="4"/>
        <v>2010</v>
      </c>
      <c r="B127" s="45">
        <f t="shared" si="5"/>
        <v>4</v>
      </c>
      <c r="C127" s="46">
        <v>270413</v>
      </c>
      <c r="D127" s="84">
        <v>46450</v>
      </c>
      <c r="E127" s="46">
        <v>223963</v>
      </c>
      <c r="F127" s="46">
        <v>154405</v>
      </c>
      <c r="G127" s="46">
        <v>55437</v>
      </c>
      <c r="H127" s="46">
        <v>62214</v>
      </c>
      <c r="I127" s="46">
        <v>61150</v>
      </c>
      <c r="J127" s="46">
        <v>1064</v>
      </c>
      <c r="K127" s="46">
        <v>72139</v>
      </c>
      <c r="L127" s="46">
        <v>73782</v>
      </c>
      <c r="M127" s="46">
        <v>61180</v>
      </c>
      <c r="N127" s="46">
        <v>15191.695355356762</v>
      </c>
      <c r="O127" s="46">
        <v>5548.1914722283318</v>
      </c>
      <c r="P127" s="46">
        <v>40440.113172414902</v>
      </c>
      <c r="Q127" s="46">
        <v>270660</v>
      </c>
      <c r="R127" s="46">
        <v>3761807.3856167002</v>
      </c>
      <c r="S127" s="47">
        <v>1.0009134176241528</v>
      </c>
      <c r="T127" s="47">
        <v>1.0107768530811827</v>
      </c>
      <c r="U127" s="47">
        <v>0.99318144921261975</v>
      </c>
      <c r="V127" s="47">
        <v>0.99875715453802127</v>
      </c>
      <c r="W127" s="47">
        <v>1.0159968948834888</v>
      </c>
      <c r="X127" s="47">
        <v>1.0269984549077011</v>
      </c>
      <c r="Y127" s="47">
        <v>1.052736685523523</v>
      </c>
      <c r="Z127" s="46">
        <v>2965.4543267999993</v>
      </c>
      <c r="AA127" s="48">
        <v>47165.290999999997</v>
      </c>
      <c r="AB127" s="46">
        <v>24230.558000000001</v>
      </c>
      <c r="AC127" s="60">
        <v>39709.639000000003</v>
      </c>
      <c r="AD127" s="46">
        <v>157126.383</v>
      </c>
      <c r="AE127" s="46">
        <v>19512.2</v>
      </c>
      <c r="AF127" s="50">
        <v>18034.400000000001</v>
      </c>
      <c r="AG127" s="51">
        <f t="shared" si="3"/>
        <v>0.92426276893430781</v>
      </c>
      <c r="AH127" s="50">
        <v>16932.900000000001</v>
      </c>
      <c r="AI127" s="50">
        <v>15619.2</v>
      </c>
      <c r="AJ127" s="50">
        <v>4002.1</v>
      </c>
      <c r="AK127" s="50">
        <v>3759.9</v>
      </c>
      <c r="AL127" s="52">
        <v>19.472758324426536</v>
      </c>
      <c r="AM127" s="46">
        <v>8304616.7000000002</v>
      </c>
      <c r="AN127" s="61">
        <v>134698</v>
      </c>
      <c r="AO127" s="61">
        <v>22558</v>
      </c>
      <c r="AP127" s="46">
        <v>201405</v>
      </c>
      <c r="AQ127" s="47">
        <v>0.99830546085412841</v>
      </c>
      <c r="AR127" s="46">
        <v>11453.865311574611</v>
      </c>
      <c r="AS127" s="65">
        <v>1.0272833333333333</v>
      </c>
      <c r="AT127" s="50">
        <v>1532765</v>
      </c>
      <c r="AU127" s="50">
        <v>3377874</v>
      </c>
      <c r="AV127" s="48">
        <v>1.0206666666666666</v>
      </c>
      <c r="AW127" s="48">
        <v>0.34329999999999999</v>
      </c>
      <c r="AX127" s="66">
        <v>0.73565473271211368</v>
      </c>
      <c r="AY127" s="66">
        <v>1.3593333333333335</v>
      </c>
      <c r="AZ127" s="58">
        <v>649258.89500000002</v>
      </c>
      <c r="BA127" s="59">
        <v>-931473.09</v>
      </c>
      <c r="BB127" s="55">
        <v>98482.317979657397</v>
      </c>
      <c r="BC127" s="55">
        <v>4662.3872083966762</v>
      </c>
      <c r="BD127" s="55">
        <v>1019.3031491751019</v>
      </c>
      <c r="BE127" s="55">
        <v>28175.651317722422</v>
      </c>
      <c r="BF127" s="55">
        <v>2377.3440397995837</v>
      </c>
      <c r="BG127" s="55">
        <v>25227.95454982603</v>
      </c>
      <c r="BH127" s="55">
        <v>34675.281611484774</v>
      </c>
      <c r="BI127" s="55">
        <v>2220.0501435401156</v>
      </c>
      <c r="BJ127" s="55">
        <v>124.34595971270434</v>
      </c>
      <c r="BK127" s="55">
        <v>122304.85051168353</v>
      </c>
      <c r="BL127" s="55">
        <v>15308.492292796765</v>
      </c>
      <c r="BM127" s="55">
        <v>11872.858330923013</v>
      </c>
      <c r="BN127" s="55">
        <v>31126.135966839283</v>
      </c>
      <c r="BO127" s="55">
        <v>78.6032345651181</v>
      </c>
      <c r="BP127" s="55">
        <v>3112.6891580289348</v>
      </c>
      <c r="BQ127" s="55">
        <v>5525.2984239498192</v>
      </c>
      <c r="BR127" s="55">
        <v>40883.536725094134</v>
      </c>
      <c r="BS127" s="55">
        <v>7820.1127939974303</v>
      </c>
      <c r="BT127" s="55">
        <v>4524.1906838555533</v>
      </c>
      <c r="BU127" s="55">
        <v>1941.5545829009438</v>
      </c>
      <c r="BV127" s="55">
        <v>111.37831873250882</v>
      </c>
      <c r="BW127" s="55">
        <v>-23822.5325320261</v>
      </c>
      <c r="BX127" s="55">
        <v>7972.134</v>
      </c>
      <c r="BY127" s="67">
        <v>636367.23603744083</v>
      </c>
    </row>
    <row r="128" spans="1:77" ht="15.75" x14ac:dyDescent="0.25">
      <c r="A128" s="44">
        <f t="shared" si="4"/>
        <v>2011</v>
      </c>
      <c r="B128" s="45">
        <f t="shared" si="5"/>
        <v>1</v>
      </c>
      <c r="C128" s="46">
        <v>270070</v>
      </c>
      <c r="D128" s="84">
        <v>46363</v>
      </c>
      <c r="E128" s="46">
        <v>223707</v>
      </c>
      <c r="F128" s="46">
        <v>153009</v>
      </c>
      <c r="G128" s="46">
        <v>55588</v>
      </c>
      <c r="H128" s="46">
        <v>61260</v>
      </c>
      <c r="I128" s="46">
        <v>59703</v>
      </c>
      <c r="J128" s="46">
        <v>1557</v>
      </c>
      <c r="K128" s="46">
        <v>74500</v>
      </c>
      <c r="L128" s="46">
        <v>74287</v>
      </c>
      <c r="M128" s="46">
        <v>61857</v>
      </c>
      <c r="N128" s="46">
        <v>14745.216907514552</v>
      </c>
      <c r="O128" s="46">
        <v>4668.9674738786453</v>
      </c>
      <c r="P128" s="46">
        <v>42442.815618606815</v>
      </c>
      <c r="Q128" s="46">
        <v>270186</v>
      </c>
      <c r="R128" s="46">
        <v>3776901.6035035206</v>
      </c>
      <c r="S128" s="47">
        <v>1.0004295182730403</v>
      </c>
      <c r="T128" s="47">
        <v>1.017149318013973</v>
      </c>
      <c r="U128" s="47">
        <v>0.99539468950133125</v>
      </c>
      <c r="V128" s="47">
        <v>0.99386965479121647</v>
      </c>
      <c r="W128" s="47">
        <v>1.0344966442953021</v>
      </c>
      <c r="X128" s="47">
        <v>1.0607239490085749</v>
      </c>
      <c r="Y128" s="47">
        <v>1.0934398297050718</v>
      </c>
      <c r="Z128" s="46">
        <v>2988.9896785999999</v>
      </c>
      <c r="AA128" s="48">
        <v>47190.493000000002</v>
      </c>
      <c r="AB128" s="46">
        <v>24166.82</v>
      </c>
      <c r="AC128" s="60">
        <v>39723.506000000001</v>
      </c>
      <c r="AD128" s="46">
        <v>146902.50099999999</v>
      </c>
      <c r="AE128" s="46">
        <v>19371</v>
      </c>
      <c r="AF128" s="50">
        <v>17905.3</v>
      </c>
      <c r="AG128" s="51">
        <f t="shared" si="3"/>
        <v>0.92433534665221206</v>
      </c>
      <c r="AH128" s="50">
        <v>16816.900000000001</v>
      </c>
      <c r="AI128" s="50">
        <v>15513.7</v>
      </c>
      <c r="AJ128" s="50">
        <v>3984.3</v>
      </c>
      <c r="AK128" s="50">
        <v>3763.7</v>
      </c>
      <c r="AL128" s="52">
        <v>19.844646502932534</v>
      </c>
      <c r="AM128" s="46">
        <v>8362938</v>
      </c>
      <c r="AN128" s="61">
        <v>133758</v>
      </c>
      <c r="AO128" s="61">
        <v>22036</v>
      </c>
      <c r="AP128" s="46">
        <v>201671</v>
      </c>
      <c r="AQ128" s="47">
        <v>0.99962101969891226</v>
      </c>
      <c r="AR128" s="46">
        <v>11300.705124828821</v>
      </c>
      <c r="AS128" s="65">
        <v>1.1205500000000002</v>
      </c>
      <c r="AT128" s="50">
        <v>1525758</v>
      </c>
      <c r="AU128" s="50">
        <v>3386663</v>
      </c>
      <c r="AV128" s="48">
        <v>1.0920000000000001</v>
      </c>
      <c r="AW128" s="48">
        <v>0.32666666666666666</v>
      </c>
      <c r="AX128" s="66">
        <v>0.73152889539136801</v>
      </c>
      <c r="AY128" s="66">
        <v>1.367</v>
      </c>
      <c r="AZ128" s="58">
        <v>691192.74</v>
      </c>
      <c r="BA128" s="59">
        <v>-965234.88</v>
      </c>
      <c r="BB128" s="55">
        <v>97437.327137058805</v>
      </c>
      <c r="BC128" s="55">
        <v>4661.3280674336656</v>
      </c>
      <c r="BD128" s="55">
        <v>981.95319474350322</v>
      </c>
      <c r="BE128" s="55">
        <v>27219.175381232162</v>
      </c>
      <c r="BF128" s="55">
        <v>2448.9208803927645</v>
      </c>
      <c r="BG128" s="55">
        <v>25227.740345614016</v>
      </c>
      <c r="BH128" s="55">
        <v>34717.901455792693</v>
      </c>
      <c r="BI128" s="55">
        <v>2244.0883372919229</v>
      </c>
      <c r="BJ128" s="55">
        <v>-63.780525441914065</v>
      </c>
      <c r="BK128" s="55">
        <v>121564.5353309599</v>
      </c>
      <c r="BL128" s="55">
        <v>15389.974145671727</v>
      </c>
      <c r="BM128" s="55">
        <v>11219.41367079</v>
      </c>
      <c r="BN128" s="55">
        <v>31157.635957798695</v>
      </c>
      <c r="BO128" s="55">
        <v>80.658178061858166</v>
      </c>
      <c r="BP128" s="55">
        <v>3157.3056167417353</v>
      </c>
      <c r="BQ128" s="55">
        <v>6011.5935181470713</v>
      </c>
      <c r="BR128" s="55">
        <v>40845.35389303531</v>
      </c>
      <c r="BS128" s="55">
        <v>7776.9329567611039</v>
      </c>
      <c r="BT128" s="55">
        <v>4782.3539902761195</v>
      </c>
      <c r="BU128" s="55">
        <v>1313.4611352535526</v>
      </c>
      <c r="BV128" s="55">
        <v>-170.14773157728624</v>
      </c>
      <c r="BW128" s="55">
        <v>-24127.208193901075</v>
      </c>
      <c r="BX128" s="55">
        <v>7555.8549999999996</v>
      </c>
      <c r="BY128" s="67">
        <v>640922.52761884802</v>
      </c>
    </row>
    <row r="129" spans="1:77" ht="15.75" x14ac:dyDescent="0.25">
      <c r="A129" s="44">
        <f t="shared" si="4"/>
        <v>2011</v>
      </c>
      <c r="B129" s="45">
        <f t="shared" si="5"/>
        <v>2</v>
      </c>
      <c r="C129" s="46">
        <v>269239</v>
      </c>
      <c r="D129" s="84">
        <v>46641</v>
      </c>
      <c r="E129" s="46">
        <v>222598</v>
      </c>
      <c r="F129" s="46">
        <v>152715</v>
      </c>
      <c r="G129" s="46">
        <v>55451</v>
      </c>
      <c r="H129" s="46">
        <v>59921</v>
      </c>
      <c r="I129" s="46">
        <v>58792</v>
      </c>
      <c r="J129" s="46">
        <v>1129</v>
      </c>
      <c r="K129" s="46">
        <v>73157</v>
      </c>
      <c r="L129" s="46">
        <v>72005</v>
      </c>
      <c r="M129" s="46">
        <v>59745</v>
      </c>
      <c r="N129" s="46">
        <v>14258.697008434216</v>
      </c>
      <c r="O129" s="46">
        <v>4509.8371231788751</v>
      </c>
      <c r="P129" s="46">
        <v>40976.465868386898</v>
      </c>
      <c r="Q129" s="46">
        <v>269727</v>
      </c>
      <c r="R129" s="46">
        <v>3790471.5816099108</v>
      </c>
      <c r="S129" s="47">
        <v>1.0018125160173674</v>
      </c>
      <c r="T129" s="47">
        <v>1.0267819140228531</v>
      </c>
      <c r="U129" s="47">
        <v>0.99415700348055036</v>
      </c>
      <c r="V129" s="47">
        <v>0.98700503469859846</v>
      </c>
      <c r="W129" s="47">
        <v>1.0418551881569775</v>
      </c>
      <c r="X129" s="47">
        <v>1.0802583153947642</v>
      </c>
      <c r="Y129" s="47">
        <v>1.1725004059622903</v>
      </c>
      <c r="Z129" s="46">
        <v>2991.9315975750001</v>
      </c>
      <c r="AA129" s="48">
        <v>47217.737999999998</v>
      </c>
      <c r="AB129" s="46">
        <v>24139.442999999999</v>
      </c>
      <c r="AC129" s="60">
        <v>39736.008999999998</v>
      </c>
      <c r="AD129" s="46">
        <v>138035.318</v>
      </c>
      <c r="AE129" s="46">
        <v>19277.7</v>
      </c>
      <c r="AF129" s="50">
        <v>17815.3</v>
      </c>
      <c r="AG129" s="51">
        <f t="shared" si="3"/>
        <v>0.92414032794368617</v>
      </c>
      <c r="AH129" s="50">
        <v>16728.5</v>
      </c>
      <c r="AI129" s="50">
        <v>15448.1</v>
      </c>
      <c r="AJ129" s="50">
        <v>3992.9</v>
      </c>
      <c r="AK129" s="50">
        <v>3773.3</v>
      </c>
      <c r="AL129" s="52">
        <v>20.140245158100793</v>
      </c>
      <c r="AM129" s="46">
        <v>8216516.5</v>
      </c>
      <c r="AN129" s="61">
        <v>133882</v>
      </c>
      <c r="AO129" s="61">
        <v>21675</v>
      </c>
      <c r="AP129" s="46">
        <v>200923</v>
      </c>
      <c r="AQ129" s="47">
        <v>0.99814189462118885</v>
      </c>
      <c r="AR129" s="46">
        <v>11186.291287732482</v>
      </c>
      <c r="AS129" s="65">
        <v>1.1451366666666667</v>
      </c>
      <c r="AT129" s="50">
        <v>1540645</v>
      </c>
      <c r="AU129" s="50">
        <v>3411737</v>
      </c>
      <c r="AV129" s="48">
        <v>1.407</v>
      </c>
      <c r="AW129" s="48">
        <v>0.26333333333333336</v>
      </c>
      <c r="AX129" s="66">
        <v>0.69476609541454382</v>
      </c>
      <c r="AY129" s="66">
        <v>1.4393333333333331</v>
      </c>
      <c r="AZ129" s="58">
        <v>711020.98699999996</v>
      </c>
      <c r="BA129" s="59">
        <v>-977355.39</v>
      </c>
      <c r="BB129" s="55">
        <v>96779.699945195869</v>
      </c>
      <c r="BC129" s="55">
        <v>4648.1731840749953</v>
      </c>
      <c r="BD129" s="55">
        <v>968.43193507346223</v>
      </c>
      <c r="BE129" s="55">
        <v>26600.214854143196</v>
      </c>
      <c r="BF129" s="55">
        <v>2508.783264472931</v>
      </c>
      <c r="BG129" s="55">
        <v>25337.558525683606</v>
      </c>
      <c r="BH129" s="55">
        <v>34627.988811198782</v>
      </c>
      <c r="BI129" s="55">
        <v>2244.2682798758769</v>
      </c>
      <c r="BJ129" s="55">
        <v>-155.71890932699577</v>
      </c>
      <c r="BK129" s="55">
        <v>121504.3951262865</v>
      </c>
      <c r="BL129" s="55">
        <v>15395.777228553021</v>
      </c>
      <c r="BM129" s="55">
        <v>10435.170338420796</v>
      </c>
      <c r="BN129" s="55">
        <v>30967.281571062987</v>
      </c>
      <c r="BO129" s="55">
        <v>83.01688423581092</v>
      </c>
      <c r="BP129" s="55">
        <v>3132.6299535301619</v>
      </c>
      <c r="BQ129" s="55">
        <v>6439.1741485671428</v>
      </c>
      <c r="BR129" s="55">
        <v>40910.139202997649</v>
      </c>
      <c r="BS129" s="55">
        <v>7702.6878391621331</v>
      </c>
      <c r="BT129" s="55">
        <v>4895.2777167338982</v>
      </c>
      <c r="BU129" s="55">
        <v>1864.2393020931754</v>
      </c>
      <c r="BV129" s="55">
        <v>-320.99905907028983</v>
      </c>
      <c r="BW129" s="55">
        <v>-24724.695181090639</v>
      </c>
      <c r="BX129" s="55">
        <v>7477.0420000000004</v>
      </c>
      <c r="BY129" s="67">
        <v>644713.5638130164</v>
      </c>
    </row>
    <row r="130" spans="1:77" ht="15.75" x14ac:dyDescent="0.25">
      <c r="A130" s="44">
        <f t="shared" si="4"/>
        <v>2011</v>
      </c>
      <c r="B130" s="45">
        <f t="shared" si="5"/>
        <v>3</v>
      </c>
      <c r="C130" s="46">
        <v>267955</v>
      </c>
      <c r="D130" s="84">
        <v>46492</v>
      </c>
      <c r="E130" s="46">
        <v>221463</v>
      </c>
      <c r="F130" s="46">
        <v>151185</v>
      </c>
      <c r="G130" s="46">
        <v>55232</v>
      </c>
      <c r="H130" s="46">
        <v>58796</v>
      </c>
      <c r="I130" s="46">
        <v>57917</v>
      </c>
      <c r="J130" s="46">
        <v>879</v>
      </c>
      <c r="K130" s="46">
        <v>74228</v>
      </c>
      <c r="L130" s="46">
        <v>71486</v>
      </c>
      <c r="M130" s="46">
        <v>58995</v>
      </c>
      <c r="N130" s="46">
        <v>15010.399797542021</v>
      </c>
      <c r="O130" s="46">
        <v>4496.9120562103408</v>
      </c>
      <c r="P130" s="46">
        <v>39487.688146247645</v>
      </c>
      <c r="Q130" s="46">
        <v>267916</v>
      </c>
      <c r="R130" s="46">
        <v>3802750.0257637822</v>
      </c>
      <c r="S130" s="47">
        <v>0.99985445317310739</v>
      </c>
      <c r="T130" s="47">
        <v>1.029758243211959</v>
      </c>
      <c r="U130" s="47">
        <v>0.99205170915411356</v>
      </c>
      <c r="V130" s="47">
        <v>0.98656698378714369</v>
      </c>
      <c r="W130" s="47">
        <v>1.0483510265667941</v>
      </c>
      <c r="X130" s="47">
        <v>1.0974316649413871</v>
      </c>
      <c r="Y130" s="47">
        <v>1.168795946553177</v>
      </c>
      <c r="Z130" s="46">
        <v>2994.8735165499997</v>
      </c>
      <c r="AA130" s="48">
        <v>47252.406999999999</v>
      </c>
      <c r="AB130" s="46">
        <v>24134.117999999999</v>
      </c>
      <c r="AC130" s="60">
        <v>39754.749000000003</v>
      </c>
      <c r="AD130" s="46">
        <v>131344.872</v>
      </c>
      <c r="AE130" s="46">
        <v>19037.599999999999</v>
      </c>
      <c r="AF130" s="50">
        <v>17593.8</v>
      </c>
      <c r="AG130" s="51">
        <f t="shared" si="3"/>
        <v>0.92416060848006054</v>
      </c>
      <c r="AH130" s="50">
        <v>16536.099999999999</v>
      </c>
      <c r="AI130" s="50">
        <v>15266.1</v>
      </c>
      <c r="AJ130" s="50">
        <v>3993.9</v>
      </c>
      <c r="AK130" s="50">
        <v>3773.9</v>
      </c>
      <c r="AL130" s="52">
        <v>21.117481898447668</v>
      </c>
      <c r="AM130" s="46">
        <v>8174085.2999999998</v>
      </c>
      <c r="AN130" s="61">
        <v>132698</v>
      </c>
      <c r="AO130" s="61">
        <v>21257</v>
      </c>
      <c r="AP130" s="46">
        <v>200206</v>
      </c>
      <c r="AQ130" s="47">
        <v>0.99897040105716306</v>
      </c>
      <c r="AR130" s="46">
        <v>11059.553457518405</v>
      </c>
      <c r="AS130" s="65">
        <v>1.16171</v>
      </c>
      <c r="AT130" s="50">
        <v>1508052</v>
      </c>
      <c r="AU130" s="50">
        <v>3370081</v>
      </c>
      <c r="AV130" s="48">
        <v>1.5369999999999999</v>
      </c>
      <c r="AW130" s="48">
        <v>0.27666666666666667</v>
      </c>
      <c r="AX130" s="66">
        <v>0.70804814727401455</v>
      </c>
      <c r="AY130" s="66">
        <v>1.4123333333333334</v>
      </c>
      <c r="AZ130" s="58">
        <v>714076.06799999997</v>
      </c>
      <c r="BA130" s="59">
        <v>-970955.84</v>
      </c>
      <c r="BB130" s="55">
        <v>96509.436404068518</v>
      </c>
      <c r="BC130" s="55">
        <v>4622.9225583206644</v>
      </c>
      <c r="BD130" s="55">
        <v>978.73937016497962</v>
      </c>
      <c r="BE130" s="55">
        <v>26318.76973645551</v>
      </c>
      <c r="BF130" s="55">
        <v>2556.9311920400828</v>
      </c>
      <c r="BG130" s="55">
        <v>25557.409090034787</v>
      </c>
      <c r="BH130" s="55">
        <v>34405.543677703048</v>
      </c>
      <c r="BI130" s="55">
        <v>2220.5899712919772</v>
      </c>
      <c r="BJ130" s="55">
        <v>-151.46919194254082</v>
      </c>
      <c r="BK130" s="55">
        <v>122124.42989766333</v>
      </c>
      <c r="BL130" s="55">
        <v>15325.901541440646</v>
      </c>
      <c r="BM130" s="55">
        <v>9520.1283338153953</v>
      </c>
      <c r="BN130" s="55">
        <v>30555.072806632146</v>
      </c>
      <c r="BO130" s="55">
        <v>85.679353086976391</v>
      </c>
      <c r="BP130" s="55">
        <v>3038.6621683942139</v>
      </c>
      <c r="BQ130" s="55">
        <v>6808.0403152100353</v>
      </c>
      <c r="BR130" s="55">
        <v>41077.892654981166</v>
      </c>
      <c r="BS130" s="55">
        <v>7597.3774412005141</v>
      </c>
      <c r="BT130" s="55">
        <v>4862.9618632288884</v>
      </c>
      <c r="BU130" s="55">
        <v>3593.8890834198119</v>
      </c>
      <c r="BV130" s="55">
        <v>-341.17566374650175</v>
      </c>
      <c r="BW130" s="55">
        <v>-25614.993493594782</v>
      </c>
      <c r="BX130" s="55">
        <v>7459.5469999999996</v>
      </c>
      <c r="BY130" s="67">
        <v>647541.680745953</v>
      </c>
    </row>
    <row r="131" spans="1:77" ht="15.75" x14ac:dyDescent="0.25">
      <c r="A131" s="44">
        <f t="shared" si="4"/>
        <v>2011</v>
      </c>
      <c r="B131" s="45">
        <f t="shared" si="5"/>
        <v>4</v>
      </c>
      <c r="C131" s="46">
        <v>266973</v>
      </c>
      <c r="D131" s="84">
        <v>46527</v>
      </c>
      <c r="E131" s="46">
        <v>220446</v>
      </c>
      <c r="F131" s="46">
        <v>149291</v>
      </c>
      <c r="G131" s="46">
        <v>54882</v>
      </c>
      <c r="H131" s="46">
        <v>58315</v>
      </c>
      <c r="I131" s="46">
        <v>56821</v>
      </c>
      <c r="J131" s="46">
        <v>1494</v>
      </c>
      <c r="K131" s="46">
        <v>74361</v>
      </c>
      <c r="L131" s="46">
        <v>69876</v>
      </c>
      <c r="M131" s="46">
        <v>57219</v>
      </c>
      <c r="N131" s="46">
        <v>14658.846685308732</v>
      </c>
      <c r="O131" s="46">
        <v>4975.6638919979996</v>
      </c>
      <c r="P131" s="46">
        <v>37584.489422693267</v>
      </c>
      <c r="Q131" s="46">
        <v>267318</v>
      </c>
      <c r="R131" s="46">
        <v>3814396.7859725738</v>
      </c>
      <c r="S131" s="47">
        <v>1.0012922655099954</v>
      </c>
      <c r="T131" s="47">
        <v>1.0344160063232211</v>
      </c>
      <c r="U131" s="47">
        <v>0.99160016034401077</v>
      </c>
      <c r="V131" s="47">
        <v>0.9814505200542053</v>
      </c>
      <c r="W131" s="47">
        <v>1.0552440123182851</v>
      </c>
      <c r="X131" s="47">
        <v>1.104442154673994</v>
      </c>
      <c r="Y131" s="47">
        <v>1.1229598948774064</v>
      </c>
      <c r="Z131" s="46">
        <v>2986.0477596249998</v>
      </c>
      <c r="AA131" s="48">
        <v>47294.137999999999</v>
      </c>
      <c r="AB131" s="46">
        <v>24177.66</v>
      </c>
      <c r="AC131" s="60">
        <v>39779.415000000001</v>
      </c>
      <c r="AD131" s="46">
        <v>114013.379</v>
      </c>
      <c r="AE131" s="46">
        <v>18877.099999999999</v>
      </c>
      <c r="AF131" s="50">
        <v>17426.900000000001</v>
      </c>
      <c r="AG131" s="51">
        <f t="shared" si="3"/>
        <v>0.92317675914202935</v>
      </c>
      <c r="AH131" s="50">
        <v>16368.9</v>
      </c>
      <c r="AI131" s="50">
        <v>15085.5</v>
      </c>
      <c r="AJ131" s="50">
        <v>3969.3</v>
      </c>
      <c r="AK131" s="50">
        <v>3751</v>
      </c>
      <c r="AL131" s="52">
        <v>21.923378854694789</v>
      </c>
      <c r="AM131" s="46">
        <v>8106724.4000000004</v>
      </c>
      <c r="AN131" s="61">
        <v>131541</v>
      </c>
      <c r="AO131" s="61">
        <v>21340</v>
      </c>
      <c r="AP131" s="46">
        <v>199106</v>
      </c>
      <c r="AQ131" s="47">
        <v>1.0047550614127581</v>
      </c>
      <c r="AR131" s="46">
        <v>10920.491634186594</v>
      </c>
      <c r="AS131" s="65">
        <v>1.1843400000000002</v>
      </c>
      <c r="AT131" s="50">
        <v>1507492</v>
      </c>
      <c r="AU131" s="50">
        <v>3356366</v>
      </c>
      <c r="AV131" s="48">
        <v>1.5329999999999999</v>
      </c>
      <c r="AW131" s="48">
        <v>0.41333333333333333</v>
      </c>
      <c r="AX131" s="66">
        <v>0.74165636588380712</v>
      </c>
      <c r="AY131" s="66">
        <v>1.3483333333333334</v>
      </c>
      <c r="AZ131" s="58">
        <v>743530.70400000003</v>
      </c>
      <c r="BA131" s="59">
        <v>-963122.24</v>
      </c>
      <c r="BB131" s="55">
        <v>96626.536513676809</v>
      </c>
      <c r="BC131" s="55">
        <v>4585.5761901706719</v>
      </c>
      <c r="BD131" s="55">
        <v>1012.8755000180547</v>
      </c>
      <c r="BE131" s="55">
        <v>26374.840028169128</v>
      </c>
      <c r="BF131" s="55">
        <v>2593.3646630942212</v>
      </c>
      <c r="BG131" s="55">
        <v>25887.292038667576</v>
      </c>
      <c r="BH131" s="55">
        <v>34050.566055305477</v>
      </c>
      <c r="BI131" s="55">
        <v>2173.0534115402243</v>
      </c>
      <c r="BJ131" s="55">
        <v>-51.031373288549133</v>
      </c>
      <c r="BK131" s="55">
        <v>123424.63964509034</v>
      </c>
      <c r="BL131" s="55">
        <v>15180.3470843346</v>
      </c>
      <c r="BM131" s="55">
        <v>8474.2876569737982</v>
      </c>
      <c r="BN131" s="55">
        <v>29921.009664506171</v>
      </c>
      <c r="BO131" s="55">
        <v>88.645584615354537</v>
      </c>
      <c r="BP131" s="55">
        <v>2875.4022613338921</v>
      </c>
      <c r="BQ131" s="55">
        <v>7118.1920180757479</v>
      </c>
      <c r="BR131" s="55">
        <v>41348.614248985861</v>
      </c>
      <c r="BS131" s="55">
        <v>7461.001762876248</v>
      </c>
      <c r="BT131" s="55">
        <v>4685.406429761093</v>
      </c>
      <c r="BU131" s="55">
        <v>6502.410479233462</v>
      </c>
      <c r="BV131" s="55">
        <v>-230.67754560592209</v>
      </c>
      <c r="BW131" s="55">
        <v>-26798.103131413514</v>
      </c>
      <c r="BX131" s="55">
        <v>7503.37</v>
      </c>
      <c r="BY131" s="67">
        <v>649324.57233882742</v>
      </c>
    </row>
    <row r="132" spans="1:77" ht="15.75" x14ac:dyDescent="0.25">
      <c r="A132" s="44">
        <f t="shared" si="4"/>
        <v>2012</v>
      </c>
      <c r="B132" s="45">
        <f t="shared" si="5"/>
        <v>1</v>
      </c>
      <c r="C132" s="46">
        <v>265375</v>
      </c>
      <c r="D132" s="84">
        <v>46327</v>
      </c>
      <c r="E132" s="46">
        <v>219048</v>
      </c>
      <c r="F132" s="46">
        <v>149191</v>
      </c>
      <c r="G132" s="46">
        <v>54389</v>
      </c>
      <c r="H132" s="46">
        <v>55595</v>
      </c>
      <c r="I132" s="46">
        <v>55183</v>
      </c>
      <c r="J132" s="46">
        <v>412</v>
      </c>
      <c r="K132" s="46">
        <v>74648</v>
      </c>
      <c r="L132" s="46">
        <v>68448</v>
      </c>
      <c r="M132" s="46">
        <v>57245</v>
      </c>
      <c r="N132" s="46">
        <v>13862.14203504758</v>
      </c>
      <c r="O132" s="46">
        <v>4138.7241057329484</v>
      </c>
      <c r="P132" s="46">
        <v>39244.133859219473</v>
      </c>
      <c r="Q132" s="46">
        <v>265825</v>
      </c>
      <c r="R132" s="46">
        <v>3823180.6144097443</v>
      </c>
      <c r="S132" s="47">
        <v>1.001695713612812</v>
      </c>
      <c r="T132" s="47">
        <v>1.0385881185862418</v>
      </c>
      <c r="U132" s="47">
        <v>0.98657816837963563</v>
      </c>
      <c r="V132" s="47">
        <v>0.98256709493865868</v>
      </c>
      <c r="W132" s="47">
        <v>1.0621583967420427</v>
      </c>
      <c r="X132" s="47">
        <v>1.121785881252922</v>
      </c>
      <c r="Y132" s="47">
        <v>1.108731086974386</v>
      </c>
      <c r="Z132" s="46">
        <v>2983.1058406500001</v>
      </c>
      <c r="AA132" s="48">
        <v>47265.321000000004</v>
      </c>
      <c r="AB132" s="46">
        <v>24204.587</v>
      </c>
      <c r="AC132" s="60">
        <v>39744.743000000002</v>
      </c>
      <c r="AD132" s="46">
        <v>106639.836</v>
      </c>
      <c r="AE132" s="46">
        <v>18681.099999999999</v>
      </c>
      <c r="AF132" s="50">
        <v>17183.3</v>
      </c>
      <c r="AG132" s="51">
        <f t="shared" si="3"/>
        <v>0.91982270851288206</v>
      </c>
      <c r="AH132" s="50">
        <v>16147.3</v>
      </c>
      <c r="AI132" s="50">
        <v>14826.8</v>
      </c>
      <c r="AJ132" s="50">
        <v>3976</v>
      </c>
      <c r="AK132" s="50">
        <v>3745.5</v>
      </c>
      <c r="AL132" s="52">
        <v>22.820001018815152</v>
      </c>
      <c r="AM132" s="46">
        <v>7986867.7999999998</v>
      </c>
      <c r="AN132" s="61">
        <v>129174</v>
      </c>
      <c r="AO132" s="61">
        <v>20957</v>
      </c>
      <c r="AP132" s="46">
        <v>198091</v>
      </c>
      <c r="AQ132" s="47">
        <v>1.0011701265864217</v>
      </c>
      <c r="AR132" s="46">
        <v>10686.117146259818</v>
      </c>
      <c r="AS132" s="65">
        <v>1.2769433333333331</v>
      </c>
      <c r="AT132" s="50">
        <v>1487602</v>
      </c>
      <c r="AU132" s="50">
        <v>3390467</v>
      </c>
      <c r="AV132" s="48">
        <v>1.0569999999999999</v>
      </c>
      <c r="AW132" s="48">
        <v>0.36999999999999994</v>
      </c>
      <c r="AX132" s="66">
        <v>0.76297049847405884</v>
      </c>
      <c r="AY132" s="66">
        <v>1.3106666666666669</v>
      </c>
      <c r="AZ132" s="58">
        <v>782058.69</v>
      </c>
      <c r="BA132" s="59">
        <v>-948184.9</v>
      </c>
      <c r="BB132" s="55">
        <v>97131.000274020727</v>
      </c>
      <c r="BC132" s="55">
        <v>4536.1340796250188</v>
      </c>
      <c r="BD132" s="55">
        <v>1070.8403246326882</v>
      </c>
      <c r="BE132" s="55">
        <v>26768.425729284038</v>
      </c>
      <c r="BF132" s="55">
        <v>2618.0836776353449</v>
      </c>
      <c r="BG132" s="55">
        <v>26327.207371581964</v>
      </c>
      <c r="BH132" s="55">
        <v>33563.055944006075</v>
      </c>
      <c r="BI132" s="55">
        <v>2101.658600620618</v>
      </c>
      <c r="BJ132" s="55">
        <v>145.59454663497931</v>
      </c>
      <c r="BK132" s="55">
        <v>125405.02436856757</v>
      </c>
      <c r="BL132" s="55">
        <v>14959.11385723489</v>
      </c>
      <c r="BM132" s="55">
        <v>7297.6483078960091</v>
      </c>
      <c r="BN132" s="55">
        <v>29065.09214468507</v>
      </c>
      <c r="BO132" s="55">
        <v>91.915578820945399</v>
      </c>
      <c r="BP132" s="55">
        <v>2642.8502323491957</v>
      </c>
      <c r="BQ132" s="55">
        <v>7369.6292571642807</v>
      </c>
      <c r="BR132" s="55">
        <v>41722.303985011735</v>
      </c>
      <c r="BS132" s="55">
        <v>7293.5608041893356</v>
      </c>
      <c r="BT132" s="55">
        <v>4362.611416330511</v>
      </c>
      <c r="BU132" s="55">
        <v>10589.80348953413</v>
      </c>
      <c r="BV132" s="55">
        <v>10.495295351449059</v>
      </c>
      <c r="BW132" s="55">
        <v>-28274.024094546832</v>
      </c>
      <c r="BX132" s="55">
        <v>7900.6809999999996</v>
      </c>
      <c r="BY132" s="67">
        <v>649881.27178129205</v>
      </c>
    </row>
    <row r="133" spans="1:77" ht="15.75" x14ac:dyDescent="0.25">
      <c r="A133" s="44">
        <f t="shared" si="4"/>
        <v>2012</v>
      </c>
      <c r="B133" s="45">
        <f t="shared" si="5"/>
        <v>2</v>
      </c>
      <c r="C133" s="46">
        <v>263683</v>
      </c>
      <c r="D133" s="84">
        <v>46600</v>
      </c>
      <c r="E133" s="46">
        <v>217083</v>
      </c>
      <c r="F133" s="46">
        <v>148108</v>
      </c>
      <c r="G133" s="46">
        <v>53725</v>
      </c>
      <c r="H133" s="46">
        <v>54646</v>
      </c>
      <c r="I133" s="46">
        <v>54129</v>
      </c>
      <c r="J133" s="46">
        <v>517</v>
      </c>
      <c r="K133" s="46">
        <v>73855</v>
      </c>
      <c r="L133" s="46">
        <v>66651</v>
      </c>
      <c r="M133" s="46">
        <v>55119</v>
      </c>
      <c r="N133" s="46">
        <v>12571.34860992442</v>
      </c>
      <c r="O133" s="46">
        <v>3956.3715039643857</v>
      </c>
      <c r="P133" s="46">
        <v>38591.279886111202</v>
      </c>
      <c r="Q133" s="46">
        <v>263940</v>
      </c>
      <c r="R133" s="46">
        <v>3830907.6456451491</v>
      </c>
      <c r="S133" s="47">
        <v>1.0009746551730676</v>
      </c>
      <c r="T133" s="47">
        <v>1.0485996705107083</v>
      </c>
      <c r="U133" s="47">
        <v>0.98566775244299676</v>
      </c>
      <c r="V133" s="47">
        <v>0.97358162907129264</v>
      </c>
      <c r="W133" s="47">
        <v>1.0559203845372689</v>
      </c>
      <c r="X133" s="47">
        <v>1.1355718593869559</v>
      </c>
      <c r="Y133" s="47">
        <v>1.0983795307089415</v>
      </c>
      <c r="Z133" s="46">
        <v>2974.2800837249993</v>
      </c>
      <c r="AA133" s="48">
        <v>47231.017</v>
      </c>
      <c r="AB133" s="46">
        <v>24275.245999999999</v>
      </c>
      <c r="AC133" s="60">
        <v>39701.807000000001</v>
      </c>
      <c r="AD133" s="46">
        <v>95976.600600000005</v>
      </c>
      <c r="AE133" s="46">
        <v>18516.7</v>
      </c>
      <c r="AF133" s="50">
        <v>16995.400000000001</v>
      </c>
      <c r="AG133" s="51">
        <f t="shared" ref="AG133:AG144" si="6">AF133/AE133</f>
        <v>0.91784173205808817</v>
      </c>
      <c r="AH133" s="50">
        <v>15976.2</v>
      </c>
      <c r="AI133" s="50">
        <v>14662.7</v>
      </c>
      <c r="AJ133" s="50">
        <v>3954.6</v>
      </c>
      <c r="AK133" s="50">
        <v>3715.6</v>
      </c>
      <c r="AL133" s="52">
        <v>23.721885248866272</v>
      </c>
      <c r="AM133" s="46">
        <v>7852589</v>
      </c>
      <c r="AN133" s="61">
        <v>127164</v>
      </c>
      <c r="AO133" s="61">
        <v>20740</v>
      </c>
      <c r="AP133" s="46">
        <v>196343</v>
      </c>
      <c r="AQ133" s="47">
        <v>1.0001605314826936</v>
      </c>
      <c r="AR133" s="46">
        <v>10555.611956763463</v>
      </c>
      <c r="AS133" s="65">
        <v>1.2414066666666668</v>
      </c>
      <c r="AT133" s="50">
        <v>1515593</v>
      </c>
      <c r="AU133" s="50">
        <v>3326377</v>
      </c>
      <c r="AV133" s="48" t="s">
        <v>242</v>
      </c>
      <c r="AW133" s="48">
        <v>0.36</v>
      </c>
      <c r="AX133" s="66">
        <v>0.77962577962577961</v>
      </c>
      <c r="AY133" s="66">
        <v>1.2826666666666666</v>
      </c>
      <c r="AZ133" s="58">
        <v>811691.42500000005</v>
      </c>
      <c r="BA133" s="59">
        <v>-938622.08</v>
      </c>
      <c r="BB133" s="55">
        <v>97518.885668550007</v>
      </c>
      <c r="BC133" s="55">
        <v>4499.4036035567506</v>
      </c>
      <c r="BD133" s="55">
        <v>1112.3901246254663</v>
      </c>
      <c r="BE133" s="55">
        <v>27164.589718016388</v>
      </c>
      <c r="BF133" s="55">
        <v>2642.2378123976569</v>
      </c>
      <c r="BG133" s="55">
        <v>26598.790556114935</v>
      </c>
      <c r="BH133" s="55">
        <v>33128.729521883884</v>
      </c>
      <c r="BI133" s="55">
        <v>2047.1372360045284</v>
      </c>
      <c r="BJ133" s="55">
        <v>325.6070959503989</v>
      </c>
      <c r="BK133" s="55">
        <v>125963.96851053143</v>
      </c>
      <c r="BL133" s="55">
        <v>14746.875023501047</v>
      </c>
      <c r="BM133" s="55">
        <v>6419.7332451064913</v>
      </c>
      <c r="BN133" s="55">
        <v>28489.188278882604</v>
      </c>
      <c r="BO133" s="55">
        <v>94.357344974803596</v>
      </c>
      <c r="BP133" s="55">
        <v>2490.1893278156385</v>
      </c>
      <c r="BQ133" s="55">
        <v>7619.5524499339826</v>
      </c>
      <c r="BR133" s="55">
        <v>42030.058285417384</v>
      </c>
      <c r="BS133" s="55">
        <v>7166.1600990388361</v>
      </c>
      <c r="BT133" s="55">
        <v>4171.148844426074</v>
      </c>
      <c r="BU133" s="55">
        <v>12568.039297840742</v>
      </c>
      <c r="BV133" s="55">
        <v>168.66631359381785</v>
      </c>
      <c r="BW133" s="55">
        <v>-28445.082841981424</v>
      </c>
      <c r="BX133" s="55">
        <v>7950.2719999999999</v>
      </c>
      <c r="BY133" s="67">
        <v>649598.89043269167</v>
      </c>
    </row>
    <row r="134" spans="1:77" ht="15.75" x14ac:dyDescent="0.25">
      <c r="A134" s="44">
        <f t="shared" si="4"/>
        <v>2012</v>
      </c>
      <c r="B134" s="45">
        <f t="shared" si="5"/>
        <v>3</v>
      </c>
      <c r="C134" s="46">
        <v>262362</v>
      </c>
      <c r="D134" s="84">
        <v>46089</v>
      </c>
      <c r="E134" s="46">
        <v>216273</v>
      </c>
      <c r="F134" s="46">
        <v>147161</v>
      </c>
      <c r="G134" s="46">
        <v>52930</v>
      </c>
      <c r="H134" s="46">
        <v>54532</v>
      </c>
      <c r="I134" s="46">
        <v>53144</v>
      </c>
      <c r="J134" s="46">
        <v>1388</v>
      </c>
      <c r="K134" s="46">
        <v>75872</v>
      </c>
      <c r="L134" s="46">
        <v>68133</v>
      </c>
      <c r="M134" s="46">
        <v>56154</v>
      </c>
      <c r="N134" s="46">
        <v>13347.274314257125</v>
      </c>
      <c r="O134" s="46">
        <v>3852.0013235012343</v>
      </c>
      <c r="P134" s="46">
        <v>38954.724362241635</v>
      </c>
      <c r="Q134" s="46">
        <v>263770</v>
      </c>
      <c r="R134" s="46">
        <v>3838425.8489417927</v>
      </c>
      <c r="S134" s="47">
        <v>1.0053666308383074</v>
      </c>
      <c r="T134" s="47">
        <v>1.0515150073728774</v>
      </c>
      <c r="U134" s="47">
        <v>0.98959002456074063</v>
      </c>
      <c r="V134" s="47">
        <v>0.96486903507451449</v>
      </c>
      <c r="W134" s="47">
        <v>1.0686682834247152</v>
      </c>
      <c r="X134" s="47">
        <v>1.1339732581861945</v>
      </c>
      <c r="Y134" s="47">
        <v>1.0703245823045648</v>
      </c>
      <c r="Z134" s="46">
        <v>2974.2800837249993</v>
      </c>
      <c r="AA134" s="48">
        <v>47204.13</v>
      </c>
      <c r="AB134" s="46">
        <v>24310.742999999999</v>
      </c>
      <c r="AC134" s="60">
        <v>39665.129000000001</v>
      </c>
      <c r="AD134" s="46">
        <v>92189.886899999998</v>
      </c>
      <c r="AE134" s="46">
        <v>18374.8</v>
      </c>
      <c r="AF134" s="50">
        <v>16824.900000000001</v>
      </c>
      <c r="AG134" s="51">
        <f t="shared" si="6"/>
        <v>0.91565078259355215</v>
      </c>
      <c r="AH134" s="50">
        <v>15806.9</v>
      </c>
      <c r="AI134" s="50">
        <v>14469</v>
      </c>
      <c r="AJ134" s="50">
        <v>3909.9</v>
      </c>
      <c r="AK134" s="50">
        <v>3660.9</v>
      </c>
      <c r="AL134" s="52">
        <v>24.416954265856873</v>
      </c>
      <c r="AM134" s="46">
        <v>7845379.2999999998</v>
      </c>
      <c r="AN134" s="61">
        <v>125063</v>
      </c>
      <c r="AO134" s="61">
        <v>20371</v>
      </c>
      <c r="AP134" s="46">
        <v>195902</v>
      </c>
      <c r="AQ134" s="47">
        <v>1.0001405010930158</v>
      </c>
      <c r="AR134" s="46">
        <v>10445.987394220303</v>
      </c>
      <c r="AS134" s="65">
        <v>1.2808366666666666</v>
      </c>
      <c r="AT134" s="50">
        <v>1489026</v>
      </c>
      <c r="AU134" s="50">
        <v>3172519</v>
      </c>
      <c r="AV134" s="48" t="s">
        <v>242</v>
      </c>
      <c r="AW134" s="48">
        <v>0.36</v>
      </c>
      <c r="AX134" s="66">
        <v>0.79893475366178424</v>
      </c>
      <c r="AY134" s="66">
        <v>1.2516666666666667</v>
      </c>
      <c r="AZ134" s="58">
        <v>824284.50300000003</v>
      </c>
      <c r="BA134" s="59">
        <v>-940120.19</v>
      </c>
      <c r="BB134" s="55">
        <v>97790.192697264618</v>
      </c>
      <c r="BC134" s="55">
        <v>4475.3847619658645</v>
      </c>
      <c r="BD134" s="55">
        <v>1137.5248999963887</v>
      </c>
      <c r="BE134" s="55">
        <v>27563.331994366174</v>
      </c>
      <c r="BF134" s="55">
        <v>2665.8270673811553</v>
      </c>
      <c r="BG134" s="55">
        <v>26702.04159226648</v>
      </c>
      <c r="BH134" s="55">
        <v>32747.586788938897</v>
      </c>
      <c r="BI134" s="55">
        <v>2009.4893176919543</v>
      </c>
      <c r="BJ134" s="55">
        <v>489.00627465770981</v>
      </c>
      <c r="BK134" s="55">
        <v>125101.47207098194</v>
      </c>
      <c r="BL134" s="55">
        <v>14543.630583133074</v>
      </c>
      <c r="BM134" s="55">
        <v>5840.5424686052384</v>
      </c>
      <c r="BN134" s="55">
        <v>28193.29806709876</v>
      </c>
      <c r="BO134" s="55">
        <v>95.970883076929098</v>
      </c>
      <c r="BP134" s="55">
        <v>2417.419547733221</v>
      </c>
      <c r="BQ134" s="55">
        <v>7867.9615963848519</v>
      </c>
      <c r="BR134" s="55">
        <v>42271.877150202825</v>
      </c>
      <c r="BS134" s="55">
        <v>7078.7996474247493</v>
      </c>
      <c r="BT134" s="55">
        <v>4111.018714047781</v>
      </c>
      <c r="BU134" s="55">
        <v>12437.117904153305</v>
      </c>
      <c r="BV134" s="55">
        <v>243.83550912118446</v>
      </c>
      <c r="BW134" s="55">
        <v>-27311.279373717291</v>
      </c>
      <c r="BX134" s="55">
        <v>7944.3130000000001</v>
      </c>
      <c r="BY134" s="67">
        <v>648778.75980576512</v>
      </c>
    </row>
    <row r="135" spans="1:77" ht="15.75" x14ac:dyDescent="0.25">
      <c r="A135" s="44">
        <f t="shared" si="4"/>
        <v>2012</v>
      </c>
      <c r="B135" s="45">
        <f t="shared" si="5"/>
        <v>4</v>
      </c>
      <c r="C135" s="46">
        <v>260378</v>
      </c>
      <c r="D135" s="84">
        <v>45960</v>
      </c>
      <c r="E135" s="46">
        <v>214418</v>
      </c>
      <c r="F135" s="46">
        <v>144686</v>
      </c>
      <c r="G135" s="46">
        <v>52202</v>
      </c>
      <c r="H135" s="46">
        <v>54019</v>
      </c>
      <c r="I135" s="46">
        <v>52128</v>
      </c>
      <c r="J135" s="46">
        <v>1891</v>
      </c>
      <c r="K135" s="46">
        <v>75591</v>
      </c>
      <c r="L135" s="46">
        <v>66120</v>
      </c>
      <c r="M135" s="46">
        <v>54155</v>
      </c>
      <c r="N135" s="46">
        <v>13018.694414498663</v>
      </c>
      <c r="O135" s="46">
        <v>4901.1137778995144</v>
      </c>
      <c r="P135" s="46">
        <v>36235.191807601819</v>
      </c>
      <c r="Q135" s="46">
        <v>261623</v>
      </c>
      <c r="R135" s="46">
        <v>3845338.7870850945</v>
      </c>
      <c r="S135" s="47">
        <v>1.0047815099585986</v>
      </c>
      <c r="T135" s="47">
        <v>1.0631021660699722</v>
      </c>
      <c r="U135" s="47">
        <v>0.91827899314202521</v>
      </c>
      <c r="V135" s="47">
        <v>0.96226596071209336</v>
      </c>
      <c r="W135" s="47">
        <v>1.0785278670741225</v>
      </c>
      <c r="X135" s="47">
        <v>1.1141712038717484</v>
      </c>
      <c r="Y135" s="47">
        <v>1.0900025328470178</v>
      </c>
      <c r="Z135" s="46">
        <v>2965.4543267999993</v>
      </c>
      <c r="AA135" s="48">
        <v>47187.582000000002</v>
      </c>
      <c r="AB135" s="46">
        <v>24179.65</v>
      </c>
      <c r="AC135" s="60">
        <v>39637.156000000003</v>
      </c>
      <c r="AD135" s="46">
        <v>90295.313599999994</v>
      </c>
      <c r="AE135" s="46">
        <v>18148.900000000001</v>
      </c>
      <c r="AF135" s="50">
        <v>16604.099999999999</v>
      </c>
      <c r="AG135" s="51">
        <f t="shared" si="6"/>
        <v>0.9148818936684866</v>
      </c>
      <c r="AH135" s="50">
        <v>15593</v>
      </c>
      <c r="AI135" s="50">
        <v>14247.4</v>
      </c>
      <c r="AJ135" s="50">
        <v>3895.9</v>
      </c>
      <c r="AK135" s="50">
        <v>3642.4</v>
      </c>
      <c r="AL135" s="52">
        <v>24.941428019015991</v>
      </c>
      <c r="AM135" s="46">
        <v>7718565.4000000004</v>
      </c>
      <c r="AN135" s="61">
        <v>120508</v>
      </c>
      <c r="AO135" s="61">
        <v>20464</v>
      </c>
      <c r="AP135" s="46">
        <v>193954</v>
      </c>
      <c r="AQ135" s="47">
        <v>0.99879540168560399</v>
      </c>
      <c r="AR135" s="46">
        <v>10357.233290319184</v>
      </c>
      <c r="AS135" s="65">
        <v>1.2582566666666666</v>
      </c>
      <c r="AT135" s="50">
        <v>1493911</v>
      </c>
      <c r="AU135" s="50">
        <v>3258341</v>
      </c>
      <c r="AV135" s="48" t="s">
        <v>242</v>
      </c>
      <c r="AW135" s="48">
        <f>(0.27+0.27+0.3)/3</f>
        <v>0.28000000000000003</v>
      </c>
      <c r="AX135" s="66">
        <v>0.77081192189105852</v>
      </c>
      <c r="AY135" s="66">
        <v>1.2973333333333334</v>
      </c>
      <c r="AZ135" s="58">
        <v>890975.76800000004</v>
      </c>
      <c r="BA135" s="59">
        <v>-949242</v>
      </c>
      <c r="BB135" s="55">
        <v>97944.921360164604</v>
      </c>
      <c r="BC135" s="55">
        <v>4464.0775548523625</v>
      </c>
      <c r="BD135" s="55">
        <v>1146.2446507454563</v>
      </c>
      <c r="BE135" s="55">
        <v>27964.652558333393</v>
      </c>
      <c r="BF135" s="55">
        <v>2688.8514425858425</v>
      </c>
      <c r="BG135" s="55">
        <v>26636.960480036611</v>
      </c>
      <c r="BH135" s="55">
        <v>32419.627745171125</v>
      </c>
      <c r="BI135" s="55">
        <v>1988.7148456828977</v>
      </c>
      <c r="BJ135" s="55">
        <v>635.7920827569119</v>
      </c>
      <c r="BK135" s="55">
        <v>122817.53504991901</v>
      </c>
      <c r="BL135" s="55">
        <v>14349.380536130975</v>
      </c>
      <c r="BM135" s="55">
        <v>5560.0759783922576</v>
      </c>
      <c r="BN135" s="55">
        <v>28177.421509333555</v>
      </c>
      <c r="BO135" s="55">
        <v>96.756193127321907</v>
      </c>
      <c r="BP135" s="55">
        <v>2424.540892101943</v>
      </c>
      <c r="BQ135" s="55">
        <v>8114.8566965168866</v>
      </c>
      <c r="BR135" s="55">
        <v>42447.760579368034</v>
      </c>
      <c r="BS135" s="55">
        <v>7031.4794493470745</v>
      </c>
      <c r="BT135" s="55">
        <v>4182.2210251956321</v>
      </c>
      <c r="BU135" s="55">
        <v>10197.039308471816</v>
      </c>
      <c r="BV135" s="55">
        <v>236.00288193354874</v>
      </c>
      <c r="BW135" s="55">
        <v>-24872.613689754435</v>
      </c>
      <c r="BX135" s="55">
        <v>7882.8050000000003</v>
      </c>
      <c r="BY135" s="67">
        <v>647692.21706442256</v>
      </c>
    </row>
    <row r="136" spans="1:77" ht="15.75" x14ac:dyDescent="0.25">
      <c r="A136" s="68">
        <v>2013</v>
      </c>
      <c r="B136" s="68">
        <v>1</v>
      </c>
      <c r="C136" s="46">
        <v>259535</v>
      </c>
      <c r="D136" s="84">
        <v>45438</v>
      </c>
      <c r="E136" s="46">
        <v>214097</v>
      </c>
      <c r="F136" s="46">
        <v>143698</v>
      </c>
      <c r="G136" s="46">
        <v>52002</v>
      </c>
      <c r="H136" s="46">
        <v>52457</v>
      </c>
      <c r="I136" s="46">
        <v>51744</v>
      </c>
      <c r="J136" s="46">
        <v>713</v>
      </c>
      <c r="K136" s="46">
        <v>74768</v>
      </c>
      <c r="L136" s="46">
        <v>63390</v>
      </c>
      <c r="M136" s="46">
        <v>52493</v>
      </c>
      <c r="N136" s="46">
        <v>11707.196698344485</v>
      </c>
      <c r="O136" s="46">
        <v>3860.4384909178707</v>
      </c>
      <c r="P136" s="46">
        <v>36925.364810737643</v>
      </c>
      <c r="Q136" s="46">
        <v>262161</v>
      </c>
      <c r="R136" s="46">
        <v>3850604.8880309085</v>
      </c>
      <c r="S136" s="47">
        <v>1.0101180958252258</v>
      </c>
      <c r="T136" s="47">
        <v>1.0586299043828029</v>
      </c>
      <c r="U136" s="47">
        <v>0.99025037498557744</v>
      </c>
      <c r="V136" s="47">
        <v>0.95232297464440319</v>
      </c>
      <c r="W136" s="47">
        <v>1.0680505028889364</v>
      </c>
      <c r="X136" s="47">
        <v>1.1265657043697743</v>
      </c>
      <c r="Y136" s="47">
        <v>1.1216674423450355</v>
      </c>
      <c r="Z136" s="46">
        <v>2959.5704888499995</v>
      </c>
      <c r="AA136" s="48">
        <v>47129.783000000003</v>
      </c>
      <c r="AB136" s="46">
        <v>24141.894</v>
      </c>
      <c r="AC136" s="60">
        <v>39574.561000000002</v>
      </c>
      <c r="AD136" s="46">
        <v>97046.125899999999</v>
      </c>
      <c r="AE136" s="46">
        <v>18022.099999999999</v>
      </c>
      <c r="AF136" s="50">
        <v>16440.5</v>
      </c>
      <c r="AG136" s="51">
        <f t="shared" si="6"/>
        <v>0.91224108178292218</v>
      </c>
      <c r="AH136" s="50">
        <v>15456.1</v>
      </c>
      <c r="AI136" s="50">
        <v>14058.2</v>
      </c>
      <c r="AJ136" s="50">
        <v>3851.4</v>
      </c>
      <c r="AK136" s="50">
        <v>3591.3</v>
      </c>
      <c r="AL136" s="52">
        <v>25.349270442493037</v>
      </c>
      <c r="AM136" s="46">
        <v>7630457.7000000002</v>
      </c>
      <c r="AN136" s="69">
        <v>123135</v>
      </c>
      <c r="AO136" s="69">
        <v>20360</v>
      </c>
      <c r="AP136" s="46">
        <v>193737</v>
      </c>
      <c r="AQ136" s="47">
        <v>1.0055440576983381</v>
      </c>
      <c r="AR136" s="46">
        <v>10345.427881070262</v>
      </c>
      <c r="AS136" s="65">
        <v>1.2752966666666667</v>
      </c>
      <c r="AT136" s="50">
        <v>1505966</v>
      </c>
      <c r="AU136" s="50">
        <v>3304793</v>
      </c>
      <c r="AV136" s="48" t="s">
        <v>242</v>
      </c>
      <c r="AW136" s="48">
        <v>0.35</v>
      </c>
      <c r="AX136" s="66">
        <v>0.75738449886392323</v>
      </c>
      <c r="AY136" s="66">
        <v>1.3203333333333334</v>
      </c>
      <c r="AZ136" s="58">
        <v>930348.04799999995</v>
      </c>
      <c r="BA136" s="59">
        <v>-945934</v>
      </c>
      <c r="BB136" s="55">
        <v>97983.071657249937</v>
      </c>
      <c r="BC136" s="55">
        <v>4465.4819822162453</v>
      </c>
      <c r="BD136" s="55">
        <v>1138.5493768726685</v>
      </c>
      <c r="BE136" s="55">
        <v>28368.551409918058</v>
      </c>
      <c r="BF136" s="55">
        <v>2711.3109380117166</v>
      </c>
      <c r="BG136" s="55">
        <v>26403.54721942532</v>
      </c>
      <c r="BH136" s="55">
        <v>32144.852390580578</v>
      </c>
      <c r="BI136" s="55">
        <v>1984.8138199773566</v>
      </c>
      <c r="BJ136" s="55">
        <v>765.96452024800533</v>
      </c>
      <c r="BK136" s="55">
        <v>119112.15744734279</v>
      </c>
      <c r="BL136" s="55">
        <v>14164.124882494742</v>
      </c>
      <c r="BM136" s="55">
        <v>5578.3337744675446</v>
      </c>
      <c r="BN136" s="55">
        <v>28441.558605586979</v>
      </c>
      <c r="BO136" s="55">
        <v>96.713275125982051</v>
      </c>
      <c r="BP136" s="55">
        <v>2511.5533609218051</v>
      </c>
      <c r="BQ136" s="55">
        <v>8360.2377503300922</v>
      </c>
      <c r="BR136" s="55">
        <v>42557.708572913034</v>
      </c>
      <c r="BS136" s="55">
        <v>7024.1995048058116</v>
      </c>
      <c r="BT136" s="55">
        <v>4384.7557778696282</v>
      </c>
      <c r="BU136" s="55">
        <v>5847.8035107962778</v>
      </c>
      <c r="BV136" s="55">
        <v>145.16843203091076</v>
      </c>
      <c r="BW136" s="55">
        <v>-21129.08579009286</v>
      </c>
      <c r="BX136" s="55">
        <v>7758.21</v>
      </c>
      <c r="BY136" s="67">
        <v>646696.67064920312</v>
      </c>
    </row>
    <row r="137" spans="1:77" ht="15.75" x14ac:dyDescent="0.25">
      <c r="A137" s="68">
        <v>2013</v>
      </c>
      <c r="B137" s="70">
        <v>2</v>
      </c>
      <c r="C137" s="46">
        <v>259312</v>
      </c>
      <c r="D137" s="84">
        <v>45762</v>
      </c>
      <c r="E137" s="46">
        <v>213550</v>
      </c>
      <c r="F137" s="46">
        <v>143596</v>
      </c>
      <c r="G137" s="46">
        <v>51790</v>
      </c>
      <c r="H137" s="46">
        <v>52151</v>
      </c>
      <c r="I137" s="46">
        <v>51174</v>
      </c>
      <c r="J137" s="46">
        <v>977</v>
      </c>
      <c r="K137" s="46">
        <v>79259</v>
      </c>
      <c r="L137" s="46">
        <v>67484</v>
      </c>
      <c r="M137" s="46">
        <v>56414</v>
      </c>
      <c r="N137" s="46">
        <v>12830.869837868722</v>
      </c>
      <c r="O137" s="46">
        <v>4593.5510157012741</v>
      </c>
      <c r="P137" s="46">
        <v>38989.579146429998</v>
      </c>
      <c r="Q137" s="46">
        <v>262139</v>
      </c>
      <c r="R137" s="46">
        <v>3855500.3621513885</v>
      </c>
      <c r="S137" s="47">
        <v>1.0109019250940952</v>
      </c>
      <c r="T137" s="47">
        <v>1.0588526142789492</v>
      </c>
      <c r="U137" s="47">
        <v>0.98910986676964663</v>
      </c>
      <c r="V137" s="47">
        <v>0.93909016297338488</v>
      </c>
      <c r="W137" s="47">
        <v>1.0581511247933988</v>
      </c>
      <c r="X137" s="47">
        <v>1.100749807361745</v>
      </c>
      <c r="Y137" s="47">
        <v>1.0846195566520602</v>
      </c>
      <c r="Z137" s="46">
        <v>2971.3381647499996</v>
      </c>
      <c r="AA137" s="48">
        <v>47052.112000000001</v>
      </c>
      <c r="AB137" s="46">
        <v>24022.724999999999</v>
      </c>
      <c r="AC137" s="49">
        <v>39508.798000000003</v>
      </c>
      <c r="AD137" s="46">
        <v>104932.148</v>
      </c>
      <c r="AE137" s="46">
        <v>17940.7</v>
      </c>
      <c r="AF137" s="50">
        <v>16337.9</v>
      </c>
      <c r="AG137" s="51">
        <f t="shared" si="6"/>
        <v>0.91066123395408205</v>
      </c>
      <c r="AH137" s="50">
        <v>15354.5</v>
      </c>
      <c r="AI137" s="50">
        <v>13950.2</v>
      </c>
      <c r="AJ137" s="50">
        <v>3843.6</v>
      </c>
      <c r="AK137" s="50">
        <v>3581.9</v>
      </c>
      <c r="AL137" s="52">
        <v>25.317798043311075</v>
      </c>
      <c r="AM137" s="46">
        <v>7625868.7000000002</v>
      </c>
      <c r="AN137" s="69">
        <v>122205</v>
      </c>
      <c r="AO137" s="69">
        <v>20445</v>
      </c>
      <c r="AP137" s="46">
        <v>193105</v>
      </c>
      <c r="AQ137" s="47">
        <v>0.99978230563451631</v>
      </c>
      <c r="AR137" s="46">
        <v>10276.003736671466</v>
      </c>
      <c r="AS137" s="65">
        <v>1.22488</v>
      </c>
      <c r="AT137" s="50">
        <v>1546421</v>
      </c>
      <c r="AU137" s="50">
        <v>3254413</v>
      </c>
      <c r="AV137" s="48">
        <v>1.75</v>
      </c>
      <c r="AW137" s="48">
        <v>0.32300000000000001</v>
      </c>
      <c r="AX137" s="66">
        <v>0.76530612244897955</v>
      </c>
      <c r="AY137" s="66">
        <v>1.3066666666666666</v>
      </c>
      <c r="AZ137" s="58">
        <v>950402.78599999996</v>
      </c>
      <c r="BA137" s="59">
        <v>-941957</v>
      </c>
      <c r="BB137" s="55">
        <v>98151.903113184089</v>
      </c>
      <c r="BC137" s="55">
        <v>4472.2509602753007</v>
      </c>
      <c r="BD137" s="55">
        <v>1136.8515165744861</v>
      </c>
      <c r="BE137" s="55">
        <v>28718.390386584699</v>
      </c>
      <c r="BF137" s="55">
        <v>2701.9703609773796</v>
      </c>
      <c r="BG137" s="55">
        <v>26254.363027410673</v>
      </c>
      <c r="BH137" s="55">
        <v>31994.201292512127</v>
      </c>
      <c r="BI137" s="55">
        <v>1977.9278817041977</v>
      </c>
      <c r="BJ137" s="55">
        <v>895.94768714524059</v>
      </c>
      <c r="BK137" s="55">
        <v>116461.04342737517</v>
      </c>
      <c r="BL137" s="55">
        <v>14017.072668042352</v>
      </c>
      <c r="BM137" s="55">
        <v>5568.1033831106406</v>
      </c>
      <c r="BN137" s="55">
        <v>28624.290001853555</v>
      </c>
      <c r="BO137" s="55">
        <v>96.410797875053291</v>
      </c>
      <c r="BP137" s="55">
        <v>2584.4370040810277</v>
      </c>
      <c r="BQ137" s="55">
        <v>8538.6950717233376</v>
      </c>
      <c r="BR137" s="55">
        <v>42638.604341165825</v>
      </c>
      <c r="BS137" s="55">
        <v>7014.6077250669805</v>
      </c>
      <c r="BT137" s="55">
        <v>4505.9673677913743</v>
      </c>
      <c r="BU137" s="55">
        <v>2785.2877874075493</v>
      </c>
      <c r="BV137" s="55">
        <v>87.567279257491265</v>
      </c>
      <c r="BW137" s="55">
        <v>-18309.140314191085</v>
      </c>
      <c r="BX137" s="55">
        <v>7588.6170000000002</v>
      </c>
      <c r="BY137" s="67">
        <v>645783.30416747532</v>
      </c>
    </row>
    <row r="138" spans="1:77" ht="15.75" x14ac:dyDescent="0.25">
      <c r="A138" s="68">
        <v>2013</v>
      </c>
      <c r="B138" s="68">
        <v>3</v>
      </c>
      <c r="C138" s="46">
        <v>259636</v>
      </c>
      <c r="D138" s="84">
        <v>45710</v>
      </c>
      <c r="E138" s="46">
        <v>213926</v>
      </c>
      <c r="F138" s="46">
        <v>144066</v>
      </c>
      <c r="G138" s="46">
        <v>51680</v>
      </c>
      <c r="H138" s="46">
        <v>52720</v>
      </c>
      <c r="I138" s="46">
        <v>51788</v>
      </c>
      <c r="J138" s="46">
        <v>932</v>
      </c>
      <c r="K138" s="46">
        <v>79592</v>
      </c>
      <c r="L138" s="46">
        <v>68422</v>
      </c>
      <c r="M138" s="46">
        <v>57343</v>
      </c>
      <c r="N138" s="46">
        <v>13976.617994925113</v>
      </c>
      <c r="O138" s="46">
        <v>4532.5033976824743</v>
      </c>
      <c r="P138" s="46">
        <v>38833.878607392413</v>
      </c>
      <c r="Q138" s="46">
        <v>261971</v>
      </c>
      <c r="R138" s="46">
        <v>3860904.7578658205</v>
      </c>
      <c r="S138" s="47">
        <v>1.0089933599346779</v>
      </c>
      <c r="T138" s="47">
        <v>1.0569114156011827</v>
      </c>
      <c r="U138" s="47">
        <v>0.99347910216718271</v>
      </c>
      <c r="V138" s="47">
        <v>0.93739862516413064</v>
      </c>
      <c r="W138" s="47">
        <v>1.0543270680470398</v>
      </c>
      <c r="X138" s="47">
        <v>1.0985940194674229</v>
      </c>
      <c r="Y138" s="47">
        <v>1.0974072852746533</v>
      </c>
      <c r="Z138" s="46">
        <v>2980.1639216749995</v>
      </c>
      <c r="AA138" s="48">
        <v>46936.906000000003</v>
      </c>
      <c r="AB138" s="46">
        <v>23977.271000000001</v>
      </c>
      <c r="AC138" s="49">
        <v>39411.519999999997</v>
      </c>
      <c r="AD138" s="46">
        <v>95151.521399999998</v>
      </c>
      <c r="AE138" s="46">
        <v>17920.099999999999</v>
      </c>
      <c r="AF138" s="50">
        <v>16316.4</v>
      </c>
      <c r="AG138" s="51">
        <f t="shared" si="6"/>
        <v>0.91050831189558101</v>
      </c>
      <c r="AH138" s="50">
        <v>15368.2</v>
      </c>
      <c r="AI138" s="50">
        <v>13951.7</v>
      </c>
      <c r="AJ138" s="50">
        <v>3847.5</v>
      </c>
      <c r="AK138" s="50">
        <v>3590</v>
      </c>
      <c r="AL138" s="52">
        <v>25.262136796134971</v>
      </c>
      <c r="AM138" s="46">
        <v>7595694.4000000004</v>
      </c>
      <c r="AN138" s="46">
        <v>122286</v>
      </c>
      <c r="AO138" s="46">
        <v>20159</v>
      </c>
      <c r="AP138" s="46">
        <v>193767</v>
      </c>
      <c r="AQ138" s="47">
        <v>0.99973275095311864</v>
      </c>
      <c r="AR138" s="46">
        <v>10205.034008977374</v>
      </c>
      <c r="AS138" s="65">
        <v>1.2970266666666666</v>
      </c>
      <c r="AT138" s="50">
        <v>1544185</v>
      </c>
      <c r="AU138" s="50">
        <v>3191820</v>
      </c>
      <c r="AV138" s="48">
        <v>0.73350000000000004</v>
      </c>
      <c r="AW138" s="48">
        <v>0.253</v>
      </c>
      <c r="AX138" s="66">
        <v>0.75490689481630602</v>
      </c>
      <c r="AY138" s="66">
        <v>1.3246666666666667</v>
      </c>
      <c r="AZ138" s="58">
        <v>961230.87399999995</v>
      </c>
      <c r="BA138" s="59">
        <v>-973313</v>
      </c>
      <c r="BB138" s="55">
        <v>98451.415727967047</v>
      </c>
      <c r="BC138" s="55">
        <v>4484.3844890295277</v>
      </c>
      <c r="BD138" s="55">
        <v>1141.1510698509087</v>
      </c>
      <c r="BE138" s="55">
        <v>29014.169488333322</v>
      </c>
      <c r="BF138" s="55">
        <v>2660.829711482831</v>
      </c>
      <c r="BG138" s="55">
        <v>26189.407903992673</v>
      </c>
      <c r="BH138" s="55">
        <v>31967.674450965773</v>
      </c>
      <c r="BI138" s="55">
        <v>1968.0570308634203</v>
      </c>
      <c r="BJ138" s="55">
        <v>1025.7415834486176</v>
      </c>
      <c r="BK138" s="55">
        <v>114864.19299001619</v>
      </c>
      <c r="BL138" s="55">
        <v>13908.223892773804</v>
      </c>
      <c r="BM138" s="55">
        <v>5529.3848043215476</v>
      </c>
      <c r="BN138" s="55">
        <v>28725.61569813329</v>
      </c>
      <c r="BO138" s="55">
        <v>95.848761374535599</v>
      </c>
      <c r="BP138" s="55">
        <v>2643.1918215796104</v>
      </c>
      <c r="BQ138" s="55">
        <v>8650.2286606966227</v>
      </c>
      <c r="BR138" s="55">
        <v>42690.447884126384</v>
      </c>
      <c r="BS138" s="55">
        <v>7002.704110130584</v>
      </c>
      <c r="BT138" s="55">
        <v>4545.855794960873</v>
      </c>
      <c r="BU138" s="55">
        <v>1009.4921383056346</v>
      </c>
      <c r="BV138" s="55">
        <v>63.199423613290215</v>
      </c>
      <c r="BW138" s="55">
        <v>-16412.777262049109</v>
      </c>
      <c r="BX138" s="55">
        <v>7366.4880000000003</v>
      </c>
      <c r="BY138" s="67">
        <v>644848.99697297276</v>
      </c>
    </row>
    <row r="139" spans="1:77" ht="15.75" x14ac:dyDescent="0.25">
      <c r="A139" s="68">
        <v>2013</v>
      </c>
      <c r="B139" s="70">
        <v>4</v>
      </c>
      <c r="C139" s="46">
        <v>260379</v>
      </c>
      <c r="D139" s="84">
        <v>45662</v>
      </c>
      <c r="E139" s="46">
        <v>214717</v>
      </c>
      <c r="F139" s="46">
        <v>144552</v>
      </c>
      <c r="G139" s="46">
        <v>51605</v>
      </c>
      <c r="H139" s="46">
        <v>53383</v>
      </c>
      <c r="I139" s="46">
        <v>51876</v>
      </c>
      <c r="J139" s="46">
        <v>1507</v>
      </c>
      <c r="K139" s="46">
        <v>79400</v>
      </c>
      <c r="L139" s="46">
        <v>68561</v>
      </c>
      <c r="M139" s="46">
        <v>57254</v>
      </c>
      <c r="N139" s="46">
        <v>14106.190728584921</v>
      </c>
      <c r="O139" s="46">
        <v>5701.388070133441</v>
      </c>
      <c r="P139" s="46">
        <v>37446.421201281642</v>
      </c>
      <c r="Q139" s="46">
        <v>262910</v>
      </c>
      <c r="R139" s="46">
        <v>3866905.8295690976</v>
      </c>
      <c r="S139" s="47">
        <v>1.0097204459653044</v>
      </c>
      <c r="T139" s="47">
        <v>1.0645234932757761</v>
      </c>
      <c r="U139" s="47">
        <v>0.97188256951845753</v>
      </c>
      <c r="V139" s="47">
        <v>0.93357236487007478</v>
      </c>
      <c r="W139" s="47">
        <v>1.0507934508816121</v>
      </c>
      <c r="X139" s="47">
        <v>1.0859234841965548</v>
      </c>
      <c r="Y139" s="47">
        <v>1.1142303181240849</v>
      </c>
      <c r="Z139" s="46">
        <v>2988.9896785999999</v>
      </c>
      <c r="AA139" s="48">
        <v>46857.262000000002</v>
      </c>
      <c r="AB139" s="46">
        <v>23846.424000000003</v>
      </c>
      <c r="AC139" s="49">
        <v>39344.105000000003</v>
      </c>
      <c r="AD139" s="46">
        <v>85737.548200000005</v>
      </c>
      <c r="AE139" s="46">
        <v>17907.900000000001</v>
      </c>
      <c r="AF139" s="50">
        <v>16308.6</v>
      </c>
      <c r="AG139" s="51">
        <f t="shared" si="6"/>
        <v>0.9106930460858057</v>
      </c>
      <c r="AH139" s="50">
        <v>15378.5</v>
      </c>
      <c r="AI139" s="50">
        <v>13960.9</v>
      </c>
      <c r="AJ139" s="50">
        <v>3853.2</v>
      </c>
      <c r="AK139" s="50">
        <v>3588.9</v>
      </c>
      <c r="AL139" s="52">
        <v>24.903205612715766</v>
      </c>
      <c r="AM139" s="46">
        <v>7645466.0999999996</v>
      </c>
      <c r="AN139" s="46">
        <v>122627</v>
      </c>
      <c r="AO139" s="46">
        <v>20341</v>
      </c>
      <c r="AP139" s="46">
        <v>194376</v>
      </c>
      <c r="AQ139" s="47">
        <v>0.99876686191353037</v>
      </c>
      <c r="AR139" s="46">
        <v>10132.513613832414</v>
      </c>
      <c r="AS139" s="65">
        <v>1.2848666666666668</v>
      </c>
      <c r="AT139" s="50">
        <v>1574503</v>
      </c>
      <c r="AU139" s="50">
        <v>3158089</v>
      </c>
      <c r="AV139" s="48" t="s">
        <v>242</v>
      </c>
      <c r="AW139" s="48">
        <v>0.193</v>
      </c>
      <c r="AX139" s="66">
        <v>0.73493385595296423</v>
      </c>
      <c r="AY139" s="66">
        <v>1.3606666666666667</v>
      </c>
      <c r="AZ139" s="58">
        <v>966168.77599999995</v>
      </c>
      <c r="BA139" s="59">
        <v>-983678</v>
      </c>
      <c r="BB139" s="55">
        <v>98881.609501598839</v>
      </c>
      <c r="BC139" s="55">
        <v>4501.8825684789272</v>
      </c>
      <c r="BD139" s="55">
        <v>1151.4480367019371</v>
      </c>
      <c r="BE139" s="55">
        <v>29255.888715163917</v>
      </c>
      <c r="BF139" s="55">
        <v>2587.8889895280718</v>
      </c>
      <c r="BG139" s="55">
        <v>26208.681849171327</v>
      </c>
      <c r="BH139" s="55">
        <v>32065.271865941526</v>
      </c>
      <c r="BI139" s="55">
        <v>1955.2012674550251</v>
      </c>
      <c r="BJ139" s="55">
        <v>1155.3462091581364</v>
      </c>
      <c r="BK139" s="55">
        <v>114321.6061352658</v>
      </c>
      <c r="BL139" s="55">
        <v>13837.578556689106</v>
      </c>
      <c r="BM139" s="55">
        <v>5462.1780381002636</v>
      </c>
      <c r="BN139" s="55">
        <v>28745.535694426169</v>
      </c>
      <c r="BO139" s="55">
        <v>95.027165624429031</v>
      </c>
      <c r="BP139" s="55">
        <v>2687.8178134175546</v>
      </c>
      <c r="BQ139" s="55">
        <v>8694.8385172499457</v>
      </c>
      <c r="BR139" s="55">
        <v>42713.239201794735</v>
      </c>
      <c r="BS139" s="55">
        <v>6988.4886599966212</v>
      </c>
      <c r="BT139" s="55">
        <v>4504.4210593781227</v>
      </c>
      <c r="BU139" s="55">
        <v>520.41656349053483</v>
      </c>
      <c r="BV139" s="55">
        <v>72.064865098307649</v>
      </c>
      <c r="BW139" s="55">
        <v>-15439.996633666939</v>
      </c>
      <c r="BX139" s="55">
        <v>7091.8239999999996</v>
      </c>
      <c r="BY139" s="67">
        <v>643876.76245597121</v>
      </c>
    </row>
    <row r="140" spans="1:77" ht="15.75" x14ac:dyDescent="0.25">
      <c r="A140" s="71">
        <v>2014</v>
      </c>
      <c r="B140" s="68">
        <v>1</v>
      </c>
      <c r="C140" s="46">
        <v>261178</v>
      </c>
      <c r="D140" s="84">
        <v>45557</v>
      </c>
      <c r="E140" s="46">
        <v>215621</v>
      </c>
      <c r="F140" s="46">
        <v>145487</v>
      </c>
      <c r="G140" s="46">
        <v>52145</v>
      </c>
      <c r="H140" s="46">
        <v>53538</v>
      </c>
      <c r="I140" s="46">
        <v>52147</v>
      </c>
      <c r="J140" s="46">
        <v>1391</v>
      </c>
      <c r="K140" s="46">
        <v>79534</v>
      </c>
      <c r="L140" s="46">
        <v>69526</v>
      </c>
      <c r="M140" s="46">
        <v>57814</v>
      </c>
      <c r="N140" s="46">
        <v>13779.22318270617</v>
      </c>
      <c r="O140" s="46">
        <v>4968.1564559806429</v>
      </c>
      <c r="P140" s="46">
        <v>39066.620361313187</v>
      </c>
      <c r="Q140" s="46">
        <v>262282</v>
      </c>
      <c r="R140" s="46">
        <v>3872988.2547136066</v>
      </c>
      <c r="S140" s="47">
        <v>1.0042270022743109</v>
      </c>
      <c r="T140" s="47">
        <v>1.0576890031411741</v>
      </c>
      <c r="U140" s="47">
        <v>0.98346917249976029</v>
      </c>
      <c r="V140" s="47">
        <v>0.93570099909870175</v>
      </c>
      <c r="W140" s="47">
        <v>1.0427867327180829</v>
      </c>
      <c r="X140" s="47">
        <v>1.0938353997065846</v>
      </c>
      <c r="Y140" s="47">
        <v>1.1297721410455805</v>
      </c>
      <c r="Z140" s="46">
        <v>2997.8154355249994</v>
      </c>
      <c r="AA140" s="48">
        <v>46771.341</v>
      </c>
      <c r="AB140" s="46">
        <v>23768.302</v>
      </c>
      <c r="AC140" s="49">
        <v>39271.42</v>
      </c>
      <c r="AD140" s="46"/>
      <c r="AE140" s="46">
        <v>17983.3</v>
      </c>
      <c r="AF140" s="50">
        <v>16370</v>
      </c>
      <c r="AG140" s="51">
        <f t="shared" si="6"/>
        <v>0.91028899034103872</v>
      </c>
      <c r="AH140" s="50">
        <v>15452.2</v>
      </c>
      <c r="AI140" s="50">
        <v>14020.2</v>
      </c>
      <c r="AJ140" s="50">
        <v>3892.8</v>
      </c>
      <c r="AK140" s="50">
        <v>3639.9</v>
      </c>
      <c r="AL140" s="52">
        <v>24.339147154895628</v>
      </c>
      <c r="AM140" s="46">
        <v>7614685.9000000004</v>
      </c>
      <c r="AN140" s="46">
        <v>122728</v>
      </c>
      <c r="AO140" s="46">
        <v>20359</v>
      </c>
      <c r="AP140" s="46">
        <v>195262</v>
      </c>
      <c r="AQ140" s="47">
        <v>0.99515403684925197</v>
      </c>
      <c r="AR140" s="46">
        <v>10058.442551236585</v>
      </c>
      <c r="AS140" s="65">
        <v>1.2187699999999999</v>
      </c>
      <c r="AT140" s="50">
        <v>1586657</v>
      </c>
      <c r="AU140" s="50">
        <v>3144013</v>
      </c>
      <c r="AV140" s="48">
        <v>0.7</v>
      </c>
      <c r="AW140" s="48">
        <v>0.19</v>
      </c>
      <c r="AX140" s="66">
        <v>0.73010464833292776</v>
      </c>
      <c r="AY140" s="66">
        <v>1.3696666666666666</v>
      </c>
      <c r="AZ140" s="58">
        <v>995831.99</v>
      </c>
      <c r="BA140" s="59">
        <v>-991354</v>
      </c>
      <c r="BB140" s="55">
        <v>99442.484434079466</v>
      </c>
      <c r="BC140" s="55">
        <v>4524.7451986234992</v>
      </c>
      <c r="BD140" s="55">
        <v>1167.7424171275707</v>
      </c>
      <c r="BE140" s="55">
        <v>29443.548067076495</v>
      </c>
      <c r="BF140" s="55">
        <v>2483.1481951131</v>
      </c>
      <c r="BG140" s="55">
        <v>26312.184862946619</v>
      </c>
      <c r="BH140" s="55">
        <v>32286.993537439379</v>
      </c>
      <c r="BI140" s="55">
        <v>1939.3605914790119</v>
      </c>
      <c r="BJ140" s="55">
        <v>1284.7615642737969</v>
      </c>
      <c r="BK140" s="55">
        <v>114833.28286312404</v>
      </c>
      <c r="BL140" s="55">
        <v>13805.136659788248</v>
      </c>
      <c r="BM140" s="55">
        <v>5366.4830844467897</v>
      </c>
      <c r="BN140" s="55">
        <v>28684.049990732216</v>
      </c>
      <c r="BO140" s="55">
        <v>93.94601062473356</v>
      </c>
      <c r="BP140" s="55">
        <v>2718.3149795948589</v>
      </c>
      <c r="BQ140" s="55">
        <v>8672.5246413833083</v>
      </c>
      <c r="BR140" s="55">
        <v>42706.978294170876</v>
      </c>
      <c r="BS140" s="55">
        <v>6971.9613746650903</v>
      </c>
      <c r="BT140" s="55">
        <v>4381.6631610431232</v>
      </c>
      <c r="BU140" s="55">
        <v>1318.0610629622497</v>
      </c>
      <c r="BV140" s="55">
        <v>114.16360371254356</v>
      </c>
      <c r="BW140" s="55">
        <v>-15390.798429044571</v>
      </c>
      <c r="BX140" s="55">
        <v>6764.625</v>
      </c>
      <c r="BY140" s="67">
        <v>642799.23405204318</v>
      </c>
    </row>
    <row r="141" spans="1:77" ht="15.75" x14ac:dyDescent="0.25">
      <c r="A141" s="71">
        <v>2014</v>
      </c>
      <c r="B141" s="70">
        <v>2</v>
      </c>
      <c r="C141" s="46">
        <v>262551</v>
      </c>
      <c r="D141" s="84">
        <v>46023</v>
      </c>
      <c r="E141" s="46">
        <v>216528</v>
      </c>
      <c r="F141" s="46">
        <v>146857</v>
      </c>
      <c r="G141" s="46">
        <v>51924</v>
      </c>
      <c r="H141" s="46">
        <v>54665</v>
      </c>
      <c r="I141" s="46">
        <v>53191</v>
      </c>
      <c r="J141" s="46">
        <v>1474</v>
      </c>
      <c r="K141" s="46">
        <v>80076</v>
      </c>
      <c r="L141" s="46">
        <v>70971</v>
      </c>
      <c r="M141" s="46">
        <v>59119</v>
      </c>
      <c r="N141" s="46">
        <v>14293.597315256005</v>
      </c>
      <c r="O141" s="46">
        <v>5405.769213412208</v>
      </c>
      <c r="P141" s="46">
        <v>39419.633471331792</v>
      </c>
      <c r="Q141" s="46">
        <v>264151</v>
      </c>
      <c r="R141" s="46">
        <v>3880123.0349108451</v>
      </c>
      <c r="S141" s="47">
        <v>1.0060940541075829</v>
      </c>
      <c r="T141" s="47">
        <v>1.061617764219615</v>
      </c>
      <c r="U141" s="47">
        <v>0.97939295893998923</v>
      </c>
      <c r="V141" s="47">
        <v>0.93613581244947452</v>
      </c>
      <c r="W141" s="47">
        <v>1.036015785004246</v>
      </c>
      <c r="X141" s="47">
        <v>1.0866269321272068</v>
      </c>
      <c r="Y141" s="47">
        <v>1.1234194020394108</v>
      </c>
      <c r="Z141" s="46">
        <v>3006.6411924499994</v>
      </c>
      <c r="AA141" s="48">
        <v>46772.421999999999</v>
      </c>
      <c r="AB141" s="46">
        <v>23808.867999999999</v>
      </c>
      <c r="AC141" s="49">
        <v>39316.72882030574</v>
      </c>
      <c r="AD141" s="46"/>
      <c r="AE141" s="46">
        <v>18149.599999999999</v>
      </c>
      <c r="AF141" s="50">
        <v>16502.900000000001</v>
      </c>
      <c r="AG141" s="51">
        <f t="shared" si="6"/>
        <v>0.90927072772953688</v>
      </c>
      <c r="AH141" s="50">
        <v>15622.2</v>
      </c>
      <c r="AI141" s="50">
        <v>14168</v>
      </c>
      <c r="AJ141" s="50">
        <v>3898.1</v>
      </c>
      <c r="AK141" s="50">
        <v>3637.7</v>
      </c>
      <c r="AL141" s="52">
        <v>23.769580309320045</v>
      </c>
      <c r="AM141" s="46">
        <v>7610498.7000000002</v>
      </c>
      <c r="AN141" s="46">
        <v>124081</v>
      </c>
      <c r="AO141" s="46">
        <v>20554</v>
      </c>
      <c r="AP141" s="46">
        <v>195974</v>
      </c>
      <c r="AQ141" s="47">
        <v>0.99451232866523143</v>
      </c>
      <c r="AR141" s="46">
        <v>9982.8208211898836</v>
      </c>
      <c r="AS141" s="65">
        <v>1.2496233333333335</v>
      </c>
      <c r="AT141" s="50">
        <v>1637844</v>
      </c>
      <c r="AU141" s="50">
        <v>3159189</v>
      </c>
      <c r="AV141" s="48">
        <v>0.55000000000000004</v>
      </c>
      <c r="AW141" s="48">
        <v>0.20300000000000001</v>
      </c>
      <c r="AX141" s="66">
        <v>0.72939460247994181</v>
      </c>
      <c r="AY141" s="66">
        <v>1.3709999999999998</v>
      </c>
      <c r="AZ141" s="58">
        <v>1012594.726</v>
      </c>
      <c r="BA141" s="59">
        <v>-997966</v>
      </c>
      <c r="BB141" s="55">
        <v>99863.140633439907</v>
      </c>
      <c r="BC141" s="55">
        <v>4541.8921712319279</v>
      </c>
      <c r="BD141" s="55">
        <v>1179.9632024467955</v>
      </c>
      <c r="BE141" s="55">
        <v>29584.292581010926</v>
      </c>
      <c r="BF141" s="55">
        <v>2404.5925993018714</v>
      </c>
      <c r="BG141" s="55">
        <v>26389.812123278087</v>
      </c>
      <c r="BH141" s="55">
        <v>32453.284791062772</v>
      </c>
      <c r="BI141" s="55">
        <v>1927.4800844970018</v>
      </c>
      <c r="BJ141" s="55">
        <v>1381.8230806105425</v>
      </c>
      <c r="BK141" s="55">
        <v>115217.0404090177</v>
      </c>
      <c r="BL141" s="55">
        <v>13780.805237112607</v>
      </c>
      <c r="BM141" s="55">
        <v>5294.7118692066842</v>
      </c>
      <c r="BN141" s="55">
        <v>28637.935712961742</v>
      </c>
      <c r="BO141" s="55">
        <v>93.135144374961939</v>
      </c>
      <c r="BP141" s="55">
        <v>2741.1878542278369</v>
      </c>
      <c r="BQ141" s="55">
        <v>8655.789234483329</v>
      </c>
      <c r="BR141" s="55">
        <v>42702.282613452975</v>
      </c>
      <c r="BS141" s="55">
        <v>6959.5659106664407</v>
      </c>
      <c r="BT141" s="55">
        <v>4289.5947372918745</v>
      </c>
      <c r="BU141" s="55">
        <v>1916.2944375660359</v>
      </c>
      <c r="BV141" s="55">
        <v>145.73765767322053</v>
      </c>
      <c r="BW141" s="55">
        <v>-15353.899775577795</v>
      </c>
      <c r="BX141" s="55">
        <v>6384.8909999999996</v>
      </c>
      <c r="BY141" s="67">
        <v>641653.77542977582</v>
      </c>
    </row>
    <row r="142" spans="1:77" ht="15.75" x14ac:dyDescent="0.25">
      <c r="A142" s="71">
        <v>2014</v>
      </c>
      <c r="B142" s="68">
        <v>3</v>
      </c>
      <c r="C142" s="46">
        <v>263900</v>
      </c>
      <c r="D142" s="84">
        <v>45971</v>
      </c>
      <c r="E142" s="46">
        <v>217929</v>
      </c>
      <c r="F142" s="46">
        <v>147928</v>
      </c>
      <c r="G142" s="46">
        <v>51831</v>
      </c>
      <c r="H142" s="46">
        <v>55426</v>
      </c>
      <c r="I142" s="46">
        <v>53768</v>
      </c>
      <c r="J142" s="46">
        <v>1658</v>
      </c>
      <c r="K142" s="46">
        <v>83180</v>
      </c>
      <c r="L142" s="46">
        <v>74465</v>
      </c>
      <c r="M142" s="46">
        <v>62347</v>
      </c>
      <c r="N142" s="46">
        <v>15545.10281892674</v>
      </c>
      <c r="O142" s="46">
        <v>5309.4086640487894</v>
      </c>
      <c r="P142" s="46">
        <v>41492.488517024467</v>
      </c>
      <c r="Q142" s="46">
        <v>265516</v>
      </c>
      <c r="R142" s="46">
        <v>3887931.2554129036</v>
      </c>
      <c r="S142" s="47">
        <v>1.0061235316407731</v>
      </c>
      <c r="T142" s="47">
        <v>1.0556689740955059</v>
      </c>
      <c r="U142" s="47">
        <v>0.9900638613956898</v>
      </c>
      <c r="V142" s="47">
        <v>0.93444055944055948</v>
      </c>
      <c r="W142" s="47">
        <v>1.0420413560952151</v>
      </c>
      <c r="X142" s="47">
        <v>1.0831263009467536</v>
      </c>
      <c r="Y142" s="47">
        <v>1.0825007929486945</v>
      </c>
      <c r="Z142" s="46">
        <v>3015.4669493749993</v>
      </c>
      <c r="AA142" s="48">
        <v>46713.659</v>
      </c>
      <c r="AB142" s="46">
        <v>23755.673999999999</v>
      </c>
      <c r="AC142" s="49">
        <v>39311.728522569298</v>
      </c>
      <c r="AD142" s="46"/>
      <c r="AE142" s="46">
        <v>18222.2</v>
      </c>
      <c r="AF142" s="50">
        <v>16586.3</v>
      </c>
      <c r="AG142" s="51">
        <f t="shared" si="6"/>
        <v>0.91022489051815914</v>
      </c>
      <c r="AH142" s="50">
        <v>15692.8</v>
      </c>
      <c r="AI142" s="50">
        <v>14244.6</v>
      </c>
      <c r="AJ142" s="50">
        <v>3912.6</v>
      </c>
      <c r="AK142" s="50">
        <v>3660.6</v>
      </c>
      <c r="AL142" s="52">
        <v>23.293273009218769</v>
      </c>
      <c r="AM142" s="46">
        <v>7672807.9000000004</v>
      </c>
      <c r="AN142" s="46">
        <v>124513</v>
      </c>
      <c r="AO142" s="46">
        <v>20392</v>
      </c>
      <c r="AP142" s="46">
        <v>197537</v>
      </c>
      <c r="AQ142" s="47">
        <v>0.99390574436979484</v>
      </c>
      <c r="AR142" s="46">
        <v>9905.6535078478882</v>
      </c>
      <c r="AS142" s="65">
        <v>1.2675633333333334</v>
      </c>
      <c r="AT142" s="50">
        <v>1701579</v>
      </c>
      <c r="AU142" s="50">
        <v>3200432</v>
      </c>
      <c r="AV142" s="48">
        <v>0.42</v>
      </c>
      <c r="AW142" s="48">
        <v>0.253</v>
      </c>
      <c r="AX142" s="66">
        <v>0.75452716297786726</v>
      </c>
      <c r="AY142" s="66">
        <v>1.3253333333333333</v>
      </c>
      <c r="AZ142" s="58">
        <v>1020301.5649999999</v>
      </c>
      <c r="BA142" s="59">
        <v>-991019</v>
      </c>
      <c r="BB142" s="55">
        <v>100143.57809968021</v>
      </c>
      <c r="BC142" s="55">
        <v>4553.3234863042144</v>
      </c>
      <c r="BD142" s="55">
        <v>1188.1103926596124</v>
      </c>
      <c r="BE142" s="55">
        <v>29678.122256967214</v>
      </c>
      <c r="BF142" s="55">
        <v>2352.2222020943855</v>
      </c>
      <c r="BG142" s="55">
        <v>26441.563630165732</v>
      </c>
      <c r="BH142" s="55">
        <v>32564.145626811685</v>
      </c>
      <c r="BI142" s="55">
        <v>1919.559746508995</v>
      </c>
      <c r="BJ142" s="55">
        <v>1446.5307581683724</v>
      </c>
      <c r="BK142" s="55">
        <v>115472.87877294683</v>
      </c>
      <c r="BL142" s="55">
        <v>13764.584288662176</v>
      </c>
      <c r="BM142" s="55">
        <v>5246.8643923799455</v>
      </c>
      <c r="BN142" s="55">
        <v>28607.192861114763</v>
      </c>
      <c r="BO142" s="55">
        <v>92.594566875114168</v>
      </c>
      <c r="BP142" s="55">
        <v>2756.4364373164885</v>
      </c>
      <c r="BQ142" s="55">
        <v>8644.6322965500076</v>
      </c>
      <c r="BR142" s="55">
        <v>42699.152159641038</v>
      </c>
      <c r="BS142" s="55">
        <v>6951.3022680006743</v>
      </c>
      <c r="BT142" s="55">
        <v>4228.2157881243747</v>
      </c>
      <c r="BU142" s="55">
        <v>2315.1166873018929</v>
      </c>
      <c r="BV142" s="55">
        <v>166.78702698033845</v>
      </c>
      <c r="BW142" s="55">
        <v>-15329.300673266609</v>
      </c>
      <c r="BX142" s="55">
        <v>5952.6210000000001</v>
      </c>
      <c r="BY142" s="67">
        <v>640479.4932785189</v>
      </c>
    </row>
    <row r="143" spans="1:77" ht="15.75" x14ac:dyDescent="0.25">
      <c r="A143" s="71">
        <v>2014</v>
      </c>
      <c r="B143" s="70">
        <v>4</v>
      </c>
      <c r="C143" s="46">
        <v>265667</v>
      </c>
      <c r="D143" s="84">
        <v>45881</v>
      </c>
      <c r="E143" s="46">
        <v>219786</v>
      </c>
      <c r="F143" s="46">
        <v>149381</v>
      </c>
      <c r="G143" s="46">
        <v>51334</v>
      </c>
      <c r="H143" s="46">
        <v>55832</v>
      </c>
      <c r="I143" s="46">
        <v>54542</v>
      </c>
      <c r="J143" s="46">
        <v>1290</v>
      </c>
      <c r="K143" s="46">
        <v>83175</v>
      </c>
      <c r="L143" s="46">
        <v>74055</v>
      </c>
      <c r="M143" s="46">
        <v>61551</v>
      </c>
      <c r="N143" s="46">
        <v>14919.656428899412</v>
      </c>
      <c r="O143" s="46">
        <v>6283.0924771153586</v>
      </c>
      <c r="P143" s="46">
        <v>40348.251093985229</v>
      </c>
      <c r="Q143" s="46">
        <v>266520</v>
      </c>
      <c r="R143" s="46">
        <v>3896049.6516024871</v>
      </c>
      <c r="S143" s="47">
        <v>1.0032107864356505</v>
      </c>
      <c r="T143" s="47">
        <v>1.0617414530629732</v>
      </c>
      <c r="U143" s="47">
        <v>0.9593057233022948</v>
      </c>
      <c r="V143" s="47">
        <v>0.93500421693373914</v>
      </c>
      <c r="W143" s="47">
        <v>1.0391343552750225</v>
      </c>
      <c r="X143" s="47">
        <v>1.0803861994463575</v>
      </c>
      <c r="Y143" s="47">
        <v>1.0175727465206541</v>
      </c>
      <c r="Z143" s="46">
        <v>3027.2346252749994</v>
      </c>
      <c r="AA143" s="48">
        <v>46661.146000000001</v>
      </c>
      <c r="AB143" s="46">
        <v>23803.207000000002</v>
      </c>
      <c r="AC143" s="49">
        <v>39311.932616354468</v>
      </c>
      <c r="AD143" s="46"/>
      <c r="AE143" s="46">
        <v>18347.5</v>
      </c>
      <c r="AF143" s="50">
        <v>16700.7</v>
      </c>
      <c r="AG143" s="51">
        <f t="shared" si="6"/>
        <v>0.91024390243902442</v>
      </c>
      <c r="AH143" s="50">
        <v>15820.7</v>
      </c>
      <c r="AI143" s="50">
        <v>14361.9</v>
      </c>
      <c r="AJ143" s="50">
        <v>3916.5</v>
      </c>
      <c r="AK143" s="50">
        <v>3652.8</v>
      </c>
      <c r="AL143" s="52">
        <v>22.920050226845483</v>
      </c>
      <c r="AM143" s="46">
        <v>7796686</v>
      </c>
      <c r="AN143" s="46">
        <v>125548</v>
      </c>
      <c r="AO143" s="46">
        <v>20531</v>
      </c>
      <c r="AP143" s="46">
        <v>199255</v>
      </c>
      <c r="AQ143" s="47">
        <v>0.99032781802754388</v>
      </c>
      <c r="AR143" s="46">
        <v>9826.9355270550222</v>
      </c>
      <c r="AS143" s="65">
        <v>1.1866633333333332</v>
      </c>
      <c r="AT143" s="50">
        <v>1748427</v>
      </c>
      <c r="AU143" s="50">
        <v>3225838</v>
      </c>
      <c r="AV143" s="48">
        <v>0.28999999999999998</v>
      </c>
      <c r="AW143" s="48">
        <v>0.23</v>
      </c>
      <c r="AX143" s="66">
        <v>0.80064051240992784</v>
      </c>
      <c r="AY143" s="66">
        <v>1.2490000000000001</v>
      </c>
      <c r="AZ143" s="58">
        <v>1033848.316</v>
      </c>
      <c r="BA143" s="59">
        <v>-999949</v>
      </c>
      <c r="BB143" s="55">
        <v>100283.79683280035</v>
      </c>
      <c r="BC143" s="55">
        <v>4559.0391438403567</v>
      </c>
      <c r="BD143" s="55">
        <v>1192.1839877660209</v>
      </c>
      <c r="BE143" s="55">
        <v>29725.037094945357</v>
      </c>
      <c r="BF143" s="55">
        <v>2326.0370034906427</v>
      </c>
      <c r="BG143" s="55">
        <v>26467.439383609559</v>
      </c>
      <c r="BH143" s="55">
        <v>32619.576044686153</v>
      </c>
      <c r="BI143" s="55">
        <v>1915.5995775149913</v>
      </c>
      <c r="BJ143" s="55">
        <v>1478.8845969472877</v>
      </c>
      <c r="BK143" s="55">
        <v>115600.79795491138</v>
      </c>
      <c r="BL143" s="55">
        <v>13756.473814436962</v>
      </c>
      <c r="BM143" s="55">
        <v>5222.9406539665779</v>
      </c>
      <c r="BN143" s="55">
        <v>28591.821435191276</v>
      </c>
      <c r="BO143" s="55">
        <v>92.324278125190304</v>
      </c>
      <c r="BP143" s="55">
        <v>2764.0607288608148</v>
      </c>
      <c r="BQ143" s="55">
        <v>8639.0538275833496</v>
      </c>
      <c r="BR143" s="55">
        <v>42697.586932735081</v>
      </c>
      <c r="BS143" s="55">
        <v>6947.1704466677911</v>
      </c>
      <c r="BT143" s="55">
        <v>4197.5263135406249</v>
      </c>
      <c r="BU143" s="55">
        <v>2514.5278121698216</v>
      </c>
      <c r="BV143" s="55">
        <v>177.31171163389743</v>
      </c>
      <c r="BW143" s="55">
        <v>-15317.001122111014</v>
      </c>
      <c r="BX143" s="55">
        <v>5467.8159999999998</v>
      </c>
      <c r="BY143" s="67">
        <v>639288.66436348169</v>
      </c>
    </row>
    <row r="144" spans="1:77" ht="15.75" x14ac:dyDescent="0.25">
      <c r="A144" s="71">
        <v>2015</v>
      </c>
      <c r="B144" s="68">
        <v>1</v>
      </c>
      <c r="C144" s="46">
        <v>268133</v>
      </c>
      <c r="D144" s="84">
        <v>46097</v>
      </c>
      <c r="E144" s="46">
        <v>222036</v>
      </c>
      <c r="F144" s="46">
        <v>150379</v>
      </c>
      <c r="G144" s="46">
        <v>52146</v>
      </c>
      <c r="H144" s="46">
        <v>56214</v>
      </c>
      <c r="I144" s="46">
        <v>55226</v>
      </c>
      <c r="J144" s="46">
        <v>988</v>
      </c>
      <c r="K144" s="46">
        <v>84040</v>
      </c>
      <c r="L144" s="46">
        <v>74646</v>
      </c>
      <c r="M144" s="46">
        <v>61754</v>
      </c>
      <c r="N144" s="46">
        <v>14983.134880483807</v>
      </c>
      <c r="O144" s="46">
        <v>5996.5115310421306</v>
      </c>
      <c r="P144" s="46">
        <v>40774.353588474063</v>
      </c>
      <c r="Q144" s="46">
        <v>270703</v>
      </c>
      <c r="R144" s="46">
        <v>3904450.4169308441</v>
      </c>
      <c r="S144" s="47">
        <v>1.009584795605166</v>
      </c>
      <c r="T144" s="47">
        <v>1.0466155513735296</v>
      </c>
      <c r="U144" s="47">
        <v>0.99783300732558589</v>
      </c>
      <c r="V144" s="47">
        <v>0.94078875891790104</v>
      </c>
      <c r="W144" s="47">
        <v>1.0475606853879105</v>
      </c>
      <c r="X144" s="47">
        <v>1.0687645687645688</v>
      </c>
      <c r="Y144" s="47">
        <v>0.90830135971914905</v>
      </c>
      <c r="Z144" s="46">
        <v>3039.0023011749995</v>
      </c>
      <c r="AA144" s="48">
        <v>46600.949000000001</v>
      </c>
      <c r="AB144" s="46">
        <v>23800.764000000003</v>
      </c>
      <c r="AC144" s="49">
        <v>39305.605709014475</v>
      </c>
      <c r="AD144" s="46"/>
      <c r="AE144" s="46">
        <v>18492.400000000001</v>
      </c>
      <c r="AF144" s="50">
        <v>16828</v>
      </c>
      <c r="AG144" s="51">
        <f t="shared" si="6"/>
        <v>0.90999545759338962</v>
      </c>
      <c r="AH144" s="50">
        <v>15952.5</v>
      </c>
      <c r="AI144" s="50">
        <v>14471.6</v>
      </c>
      <c r="AJ144" s="50">
        <v>3927.2</v>
      </c>
      <c r="AK144" s="50">
        <v>3677.3</v>
      </c>
      <c r="AL144" s="52">
        <v>22.303334464389454</v>
      </c>
      <c r="AM144" s="46">
        <v>7756208.2000000002</v>
      </c>
      <c r="AN144" s="46">
        <v>127817</v>
      </c>
      <c r="AO144" s="46">
        <v>20841</v>
      </c>
      <c r="AP144" s="46">
        <v>201195</v>
      </c>
      <c r="AQ144" s="47">
        <v>1.0017590540737267</v>
      </c>
      <c r="AR144" s="46"/>
      <c r="AS144" s="65">
        <v>1.12517</v>
      </c>
      <c r="AT144" s="50">
        <v>1808908</v>
      </c>
      <c r="AU144" s="50">
        <v>3263208</v>
      </c>
      <c r="AV144" s="48">
        <v>0.2</v>
      </c>
      <c r="AW144" s="48">
        <v>0.32</v>
      </c>
      <c r="AX144" s="66">
        <v>0.88731144631765746</v>
      </c>
      <c r="AY144" s="66">
        <v>1.127</v>
      </c>
      <c r="AZ144" s="58">
        <v>1046191.569</v>
      </c>
      <c r="BA144" s="59">
        <v>-1042414</v>
      </c>
      <c r="BB144" s="55"/>
      <c r="BC144" s="55"/>
      <c r="BD144" s="55"/>
      <c r="BE144" s="55"/>
      <c r="BF144" s="55"/>
      <c r="BG144" s="55"/>
      <c r="BH144" s="55"/>
      <c r="BI144" s="55"/>
      <c r="BJ144" s="55"/>
      <c r="BK144" s="55"/>
      <c r="BL144" s="55"/>
      <c r="BM144" s="55"/>
      <c r="BN144" s="55"/>
      <c r="BO144" s="55"/>
      <c r="BP144" s="55"/>
      <c r="BQ144" s="55"/>
      <c r="BR144" s="55"/>
      <c r="BS144" s="55"/>
      <c r="BT144" s="55"/>
      <c r="BU144" s="55"/>
      <c r="BV144" s="55"/>
      <c r="BW144" s="55"/>
      <c r="BX144" s="55"/>
      <c r="BY144" s="67">
        <v>632524.42787441181</v>
      </c>
    </row>
    <row r="145" spans="1:77" ht="15.75" x14ac:dyDescent="0.25">
      <c r="A145" s="71">
        <v>2015</v>
      </c>
      <c r="B145" s="70">
        <v>2</v>
      </c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7"/>
      <c r="T145" s="47"/>
      <c r="U145" s="47"/>
      <c r="V145" s="47"/>
      <c r="W145" s="47"/>
      <c r="X145" s="47"/>
      <c r="Y145" s="47"/>
      <c r="Z145" s="46"/>
      <c r="AA145" s="48"/>
      <c r="AB145" s="46"/>
      <c r="AC145" s="49">
        <v>39152.732000000004</v>
      </c>
      <c r="AD145" s="46"/>
      <c r="AE145" s="46"/>
      <c r="AF145" s="50"/>
      <c r="AG145" s="51"/>
      <c r="AH145" s="50"/>
      <c r="AI145" s="50"/>
      <c r="AJ145" s="50"/>
      <c r="AK145" s="50"/>
      <c r="AL145" s="52"/>
      <c r="AM145" s="46"/>
      <c r="AN145" s="46"/>
      <c r="AO145" s="46"/>
      <c r="AP145" s="46"/>
      <c r="AQ145" s="47"/>
      <c r="AR145" s="46"/>
      <c r="AS145" s="65"/>
      <c r="AT145" s="50"/>
      <c r="AU145" s="50"/>
      <c r="AV145" s="48"/>
      <c r="AW145" s="48">
        <v>0.29299999999999998</v>
      </c>
      <c r="AX145" s="66">
        <v>0.9052504526252263</v>
      </c>
      <c r="AY145" s="66">
        <v>1.1046666666666667</v>
      </c>
      <c r="AZ145" s="58"/>
      <c r="BA145" s="59"/>
      <c r="BB145" s="55"/>
      <c r="BC145" s="55"/>
      <c r="BD145" s="55"/>
      <c r="BE145" s="55"/>
      <c r="BF145" s="55"/>
      <c r="BG145" s="55"/>
      <c r="BH145" s="55"/>
      <c r="BI145" s="55"/>
      <c r="BJ145" s="55"/>
      <c r="BK145" s="55"/>
      <c r="BL145" s="55"/>
      <c r="BM145" s="55"/>
      <c r="BN145" s="55"/>
      <c r="BO145" s="55"/>
      <c r="BP145" s="55"/>
      <c r="BQ145" s="55"/>
      <c r="BR145" s="55"/>
      <c r="BS145" s="55"/>
      <c r="BT145" s="55"/>
      <c r="BU145" s="55"/>
      <c r="BV145" s="55"/>
      <c r="BW145" s="55"/>
      <c r="BX145" s="55"/>
      <c r="BY145" s="67"/>
    </row>
    <row r="146" spans="1:77" ht="15.75" x14ac:dyDescent="0.25">
      <c r="A146" s="71">
        <v>2015</v>
      </c>
      <c r="B146" s="68">
        <v>3</v>
      </c>
      <c r="C146" s="46"/>
      <c r="D146" s="46"/>
      <c r="E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7"/>
      <c r="T146" s="47"/>
      <c r="U146" s="47"/>
      <c r="V146" s="47"/>
      <c r="W146" s="47"/>
      <c r="X146" s="47"/>
      <c r="Y146" s="47"/>
      <c r="Z146" s="46"/>
      <c r="AA146" s="48"/>
      <c r="AB146" s="46"/>
      <c r="AC146" s="49"/>
      <c r="AD146" s="46"/>
      <c r="AE146" s="46"/>
      <c r="AF146" s="50"/>
      <c r="AG146" s="51"/>
      <c r="AH146" s="50"/>
      <c r="AI146" s="50"/>
      <c r="AJ146" s="50"/>
      <c r="AK146" s="50"/>
      <c r="AL146" s="52"/>
      <c r="AM146" s="46"/>
      <c r="AN146" s="46"/>
      <c r="AO146" s="46"/>
      <c r="AP146" s="46"/>
      <c r="AQ146" s="47"/>
      <c r="AR146" s="46"/>
      <c r="AS146" s="65"/>
      <c r="AT146" s="50"/>
      <c r="AU146" s="50"/>
      <c r="AV146" s="48"/>
      <c r="AW146" s="48"/>
      <c r="AX146" s="66"/>
      <c r="AY146" s="66"/>
      <c r="AZ146" s="58"/>
      <c r="BA146" s="59"/>
      <c r="BB146" s="55"/>
      <c r="BC146" s="55"/>
      <c r="BD146" s="55"/>
      <c r="BE146" s="55"/>
      <c r="BF146" s="55"/>
      <c r="BG146" s="55"/>
      <c r="BH146" s="55"/>
      <c r="BI146" s="55"/>
      <c r="BJ146" s="55"/>
      <c r="BK146" s="55"/>
      <c r="BL146" s="55"/>
      <c r="BM146" s="55"/>
      <c r="BN146" s="55"/>
      <c r="BO146" s="55"/>
      <c r="BP146" s="55"/>
      <c r="BQ146" s="55"/>
      <c r="BR146" s="55"/>
      <c r="BS146" s="55"/>
      <c r="BT146" s="55"/>
      <c r="BU146" s="55"/>
      <c r="BV146" s="55"/>
      <c r="BW146" s="55"/>
      <c r="BX146" s="55"/>
      <c r="BY146" s="67"/>
    </row>
    <row r="147" spans="1:77" ht="15.75" x14ac:dyDescent="0.25">
      <c r="A147" s="71">
        <v>2015</v>
      </c>
      <c r="B147" s="70">
        <v>4</v>
      </c>
      <c r="C147" s="72" t="s">
        <v>243</v>
      </c>
      <c r="D147" s="73"/>
      <c r="E147" s="73"/>
      <c r="F147" s="74"/>
      <c r="G147" s="74"/>
      <c r="H147" s="74"/>
      <c r="I147" s="74"/>
      <c r="J147" s="74"/>
      <c r="K147" s="74"/>
      <c r="L147" s="74"/>
      <c r="M147" s="74"/>
      <c r="N147" s="74"/>
      <c r="O147" s="74"/>
      <c r="P147" s="74"/>
      <c r="Q147" s="74"/>
      <c r="R147" s="74"/>
      <c r="S147" s="74"/>
      <c r="T147" s="74"/>
      <c r="U147" s="74"/>
      <c r="V147" s="74"/>
      <c r="W147" s="74"/>
      <c r="X147" s="74"/>
      <c r="Y147" s="74"/>
      <c r="Z147" s="74"/>
      <c r="AA147" s="74"/>
      <c r="AB147" s="74"/>
      <c r="AC147" s="74"/>
      <c r="AD147" s="74"/>
      <c r="AE147" s="74"/>
      <c r="AF147" s="74"/>
      <c r="AG147" s="74"/>
      <c r="AH147" s="74"/>
      <c r="AI147" s="74"/>
      <c r="AJ147" s="75"/>
      <c r="AK147" s="76"/>
      <c r="AL147" s="74"/>
      <c r="AM147" s="74"/>
      <c r="AN147" s="74"/>
      <c r="AO147" s="74"/>
      <c r="AP147" s="74"/>
      <c r="AQ147" s="74"/>
      <c r="AR147" s="74"/>
      <c r="AS147" s="74"/>
      <c r="AT147" s="74"/>
      <c r="AU147" s="74"/>
      <c r="AV147" s="74"/>
      <c r="AW147" s="74"/>
      <c r="AX147" s="77"/>
      <c r="AY147" s="77"/>
      <c r="AZ147" s="74"/>
      <c r="BA147" s="7"/>
      <c r="BB147" s="78"/>
      <c r="BC147" s="74"/>
      <c r="BD147" s="74"/>
      <c r="BE147" s="74"/>
      <c r="BF147" s="74"/>
      <c r="BG147" s="74"/>
      <c r="BH147" s="74"/>
      <c r="BI147" s="74"/>
      <c r="BJ147" s="74"/>
      <c r="BK147" s="74"/>
      <c r="BL147" s="74"/>
      <c r="BM147" s="74"/>
      <c r="BN147" s="74"/>
      <c r="BO147" s="74"/>
      <c r="BP147" s="74"/>
      <c r="BQ147" s="74"/>
      <c r="BR147" s="74"/>
      <c r="BS147" s="74"/>
      <c r="BT147" s="74"/>
      <c r="BU147" s="74"/>
      <c r="BV147" s="74"/>
      <c r="BW147" s="74"/>
      <c r="BX147" s="74"/>
      <c r="BY147" s="74"/>
    </row>
    <row r="148" spans="1:77" x14ac:dyDescent="0.25">
      <c r="C148" s="79" t="s">
        <v>152</v>
      </c>
      <c r="D148" s="73"/>
      <c r="E148" s="73"/>
      <c r="F148" s="74"/>
      <c r="AJ148" s="80"/>
      <c r="AK148" s="81"/>
      <c r="BA148" s="7"/>
      <c r="BB148" s="82"/>
    </row>
    <row r="149" spans="1:77" x14ac:dyDescent="0.25">
      <c r="C149" s="79" t="s">
        <v>246</v>
      </c>
      <c r="D149" s="73"/>
      <c r="E149" s="73"/>
      <c r="F149" s="74"/>
      <c r="AJ149" s="80"/>
      <c r="AK149" s="81"/>
      <c r="BA149" s="7"/>
      <c r="BB149" s="82"/>
    </row>
    <row r="150" spans="1:77" x14ac:dyDescent="0.25">
      <c r="C150" s="86"/>
      <c r="BA150" s="7"/>
      <c r="BB150" s="82"/>
    </row>
    <row r="151" spans="1:77" x14ac:dyDescent="0.25">
      <c r="C151" s="86"/>
      <c r="BA151" s="7"/>
      <c r="BB151" s="82"/>
    </row>
    <row r="152" spans="1:77" x14ac:dyDescent="0.25">
      <c r="C152" s="86"/>
      <c r="BB152" s="82"/>
    </row>
    <row r="153" spans="1:77" ht="15.75" x14ac:dyDescent="0.25">
      <c r="C153" s="86"/>
      <c r="AY153" s="87"/>
      <c r="BB153" s="82"/>
    </row>
    <row r="154" spans="1:77" x14ac:dyDescent="0.25">
      <c r="C154" s="86"/>
      <c r="BB154" s="82"/>
    </row>
    <row r="155" spans="1:77" x14ac:dyDescent="0.25">
      <c r="C155" s="86"/>
      <c r="BB155" s="82"/>
    </row>
  </sheetData>
  <mergeCells count="1">
    <mergeCell ref="A1:B1"/>
  </mergeCells>
  <phoneticPr fontId="6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3"/>
  <sheetViews>
    <sheetView tabSelected="1" topLeftCell="D148" workbookViewId="0">
      <selection activeCell="W156" sqref="W156"/>
    </sheetView>
  </sheetViews>
  <sheetFormatPr baseColWidth="10" defaultRowHeight="15" x14ac:dyDescent="0.25"/>
  <cols>
    <col min="5" max="5" width="13.140625" customWidth="1"/>
    <col min="14" max="14" width="12" bestFit="1" customWidth="1"/>
    <col min="20" max="20" width="12" bestFit="1" customWidth="1"/>
  </cols>
  <sheetData>
    <row r="1" spans="1:24" ht="90" customHeight="1" x14ac:dyDescent="0.25">
      <c r="N1" s="100" t="s">
        <v>250</v>
      </c>
      <c r="O1" s="100"/>
      <c r="P1" s="100"/>
      <c r="Q1" s="95" t="s">
        <v>254</v>
      </c>
      <c r="R1" s="95"/>
      <c r="S1" s="95"/>
      <c r="T1" s="100" t="s">
        <v>257</v>
      </c>
      <c r="U1" s="100"/>
      <c r="V1" s="100"/>
    </row>
    <row r="2" spans="1:24" ht="96.75" customHeight="1" x14ac:dyDescent="0.25">
      <c r="A2" s="93"/>
      <c r="B2" s="93"/>
      <c r="C2" s="94" t="s">
        <v>0</v>
      </c>
      <c r="D2" s="94" t="s">
        <v>248</v>
      </c>
      <c r="E2" s="94" t="s">
        <v>256</v>
      </c>
      <c r="F2" s="94"/>
      <c r="G2" s="94"/>
      <c r="I2" s="93"/>
      <c r="J2" s="93"/>
      <c r="K2" s="94" t="s">
        <v>0</v>
      </c>
      <c r="L2" s="94" t="s">
        <v>248</v>
      </c>
      <c r="M2" s="94" t="s">
        <v>249</v>
      </c>
      <c r="N2" s="92" t="s">
        <v>251</v>
      </c>
      <c r="O2" s="92" t="s">
        <v>252</v>
      </c>
      <c r="P2" s="92" t="s">
        <v>253</v>
      </c>
      <c r="Q2" s="94" t="s">
        <v>251</v>
      </c>
      <c r="R2" s="94" t="s">
        <v>252</v>
      </c>
      <c r="S2" s="94" t="s">
        <v>253</v>
      </c>
      <c r="T2" s="92" t="s">
        <v>251</v>
      </c>
      <c r="U2" s="92" t="s">
        <v>252</v>
      </c>
      <c r="V2" s="92" t="s">
        <v>253</v>
      </c>
      <c r="W2" s="7"/>
      <c r="X2" s="7"/>
    </row>
    <row r="3" spans="1:24" x14ac:dyDescent="0.25">
      <c r="C3" t="s">
        <v>71</v>
      </c>
      <c r="K3" t="s">
        <v>71</v>
      </c>
    </row>
    <row r="4" spans="1:24" x14ac:dyDescent="0.25">
      <c r="A4" t="s">
        <v>81</v>
      </c>
      <c r="B4" t="s">
        <v>82</v>
      </c>
      <c r="C4" t="s">
        <v>83</v>
      </c>
      <c r="I4" t="s">
        <v>81</v>
      </c>
      <c r="J4" t="s">
        <v>82</v>
      </c>
      <c r="K4" t="s">
        <v>83</v>
      </c>
    </row>
    <row r="5" spans="1:24" x14ac:dyDescent="0.25">
      <c r="A5">
        <v>1980</v>
      </c>
      <c r="B5">
        <v>1</v>
      </c>
      <c r="C5" s="90">
        <v>122842</v>
      </c>
      <c r="I5">
        <v>1980</v>
      </c>
      <c r="J5">
        <v>1</v>
      </c>
      <c r="K5" s="90">
        <v>122842</v>
      </c>
    </row>
    <row r="6" spans="1:24" x14ac:dyDescent="0.25">
      <c r="A6">
        <v>1980</v>
      </c>
      <c r="B6">
        <v>2</v>
      </c>
      <c r="C6" s="90">
        <v>123456</v>
      </c>
      <c r="D6">
        <f>+LN(C6/C5)</f>
        <v>4.9858405015993064E-3</v>
      </c>
      <c r="I6">
        <v>1980</v>
      </c>
      <c r="J6">
        <v>2</v>
      </c>
      <c r="K6" s="90">
        <v>123456</v>
      </c>
      <c r="L6">
        <f>+LN(K6/K5)</f>
        <v>4.9858405015993064E-3</v>
      </c>
      <c r="N6" s="101">
        <v>4.9858405015985501E-3</v>
      </c>
      <c r="T6" s="101">
        <f>+L6</f>
        <v>4.9858405015993064E-3</v>
      </c>
    </row>
    <row r="7" spans="1:24" x14ac:dyDescent="0.25">
      <c r="A7">
        <v>1980</v>
      </c>
      <c r="B7">
        <v>3</v>
      </c>
      <c r="C7" s="90">
        <v>123580</v>
      </c>
      <c r="D7">
        <f t="shared" ref="D7:D70" si="0">+LN(C7/C6)</f>
        <v>1.0039023495695685E-3</v>
      </c>
      <c r="I7">
        <v>1980</v>
      </c>
      <c r="J7">
        <v>3</v>
      </c>
      <c r="K7" s="90">
        <v>123580</v>
      </c>
      <c r="L7">
        <f t="shared" ref="L7:L70" si="1">+LN(K7/K6)</f>
        <v>1.0039023495695685E-3</v>
      </c>
      <c r="M7">
        <f>+L7-L6</f>
        <v>-3.9819381520297377E-3</v>
      </c>
      <c r="N7" s="101">
        <v>1.0039023495700401E-3</v>
      </c>
      <c r="Q7">
        <v>-3.9819381520285104E-3</v>
      </c>
      <c r="T7" s="101">
        <f>+Q7+T6</f>
        <v>1.003902349570796E-3</v>
      </c>
    </row>
    <row r="8" spans="1:24" x14ac:dyDescent="0.25">
      <c r="A8">
        <v>1980</v>
      </c>
      <c r="B8">
        <v>4</v>
      </c>
      <c r="C8" s="90">
        <v>123827</v>
      </c>
      <c r="D8">
        <f t="shared" si="0"/>
        <v>1.9967105382039624E-3</v>
      </c>
      <c r="I8">
        <v>1980</v>
      </c>
      <c r="J8">
        <v>4</v>
      </c>
      <c r="K8" s="90">
        <v>123827</v>
      </c>
      <c r="L8">
        <f t="shared" si="1"/>
        <v>1.9967105382039624E-3</v>
      </c>
      <c r="M8">
        <f t="shared" ref="M8:M71" si="2">+L8-L7</f>
        <v>9.9280818863439388E-4</v>
      </c>
      <c r="N8" s="101">
        <v>1.99671053820438E-3</v>
      </c>
      <c r="Q8">
        <v>9.9280818863434206E-4</v>
      </c>
      <c r="T8" s="101">
        <f t="shared" ref="T8:T71" si="3">+Q8+T7</f>
        <v>1.9967105382051381E-3</v>
      </c>
    </row>
    <row r="9" spans="1:24" x14ac:dyDescent="0.25">
      <c r="A9">
        <v>1981</v>
      </c>
      <c r="B9">
        <v>1</v>
      </c>
      <c r="C9" s="90">
        <v>123141</v>
      </c>
      <c r="D9">
        <f t="shared" si="0"/>
        <v>-5.5553898828767439E-3</v>
      </c>
      <c r="I9">
        <v>1981</v>
      </c>
      <c r="J9">
        <v>1</v>
      </c>
      <c r="K9" s="90">
        <v>123141</v>
      </c>
      <c r="L9">
        <f t="shared" si="1"/>
        <v>-5.5553898828767439E-3</v>
      </c>
      <c r="M9">
        <f t="shared" si="2"/>
        <v>-7.5521004210807059E-3</v>
      </c>
      <c r="N9" s="101">
        <v>-5.5553898828772904E-3</v>
      </c>
      <c r="Q9">
        <v>-7.5521004210816704E-3</v>
      </c>
      <c r="T9" s="101">
        <f t="shared" si="3"/>
        <v>-5.5553898828765323E-3</v>
      </c>
    </row>
    <row r="10" spans="1:24" x14ac:dyDescent="0.25">
      <c r="A10">
        <v>1981</v>
      </c>
      <c r="B10">
        <v>2</v>
      </c>
      <c r="C10" s="90">
        <v>123141</v>
      </c>
      <c r="D10">
        <f t="shared" si="0"/>
        <v>0</v>
      </c>
      <c r="I10">
        <v>1981</v>
      </c>
      <c r="J10">
        <v>2</v>
      </c>
      <c r="K10" s="90">
        <v>123141</v>
      </c>
      <c r="L10">
        <f t="shared" si="1"/>
        <v>0</v>
      </c>
      <c r="M10">
        <f t="shared" si="2"/>
        <v>5.5553898828767439E-3</v>
      </c>
      <c r="N10" s="101">
        <v>0</v>
      </c>
      <c r="Q10">
        <v>5.5553898828772904E-3</v>
      </c>
      <c r="T10" s="101">
        <f t="shared" si="3"/>
        <v>7.580741590018647E-16</v>
      </c>
    </row>
    <row r="11" spans="1:24" x14ac:dyDescent="0.25">
      <c r="A11">
        <v>1981</v>
      </c>
      <c r="B11">
        <v>3</v>
      </c>
      <c r="C11" s="90">
        <v>123386</v>
      </c>
      <c r="D11">
        <f t="shared" si="0"/>
        <v>1.9876125589338902E-3</v>
      </c>
      <c r="I11">
        <v>1981</v>
      </c>
      <c r="J11">
        <v>3</v>
      </c>
      <c r="K11" s="90">
        <v>123386</v>
      </c>
      <c r="L11">
        <f t="shared" si="1"/>
        <v>1.9876125589338902E-3</v>
      </c>
      <c r="M11">
        <f t="shared" si="2"/>
        <v>1.9876125589338902E-3</v>
      </c>
      <c r="N11" s="101">
        <v>1.9876125589348699E-3</v>
      </c>
      <c r="Q11">
        <v>1.9876125589348699E-3</v>
      </c>
      <c r="T11" s="101">
        <f t="shared" si="3"/>
        <v>1.987612558935628E-3</v>
      </c>
    </row>
    <row r="12" spans="1:24" x14ac:dyDescent="0.25">
      <c r="A12">
        <v>1981</v>
      </c>
      <c r="B12">
        <v>4</v>
      </c>
      <c r="C12" s="90">
        <v>123386</v>
      </c>
      <c r="D12">
        <f t="shared" si="0"/>
        <v>0</v>
      </c>
      <c r="I12">
        <v>1981</v>
      </c>
      <c r="J12">
        <v>4</v>
      </c>
      <c r="K12" s="90">
        <v>123386</v>
      </c>
      <c r="L12">
        <f t="shared" si="1"/>
        <v>0</v>
      </c>
      <c r="M12">
        <f t="shared" si="2"/>
        <v>-1.9876125589338902E-3</v>
      </c>
      <c r="N12" s="101">
        <v>0</v>
      </c>
      <c r="Q12">
        <v>-1.9876125589348699E-3</v>
      </c>
      <c r="T12" s="101">
        <f t="shared" si="3"/>
        <v>7.580741590018647E-16</v>
      </c>
    </row>
    <row r="13" spans="1:24" x14ac:dyDescent="0.25">
      <c r="A13">
        <v>1982</v>
      </c>
      <c r="B13">
        <v>1</v>
      </c>
      <c r="C13" s="90">
        <v>123989</v>
      </c>
      <c r="D13">
        <f t="shared" si="0"/>
        <v>4.8751991455866003E-3</v>
      </c>
      <c r="I13">
        <v>1982</v>
      </c>
      <c r="J13">
        <v>1</v>
      </c>
      <c r="K13" s="90">
        <v>123989</v>
      </c>
      <c r="L13">
        <f t="shared" si="1"/>
        <v>4.8751991455866003E-3</v>
      </c>
      <c r="M13">
        <f t="shared" si="2"/>
        <v>4.8751991455866003E-3</v>
      </c>
      <c r="N13" s="101">
        <v>4.8751991455855404E-3</v>
      </c>
      <c r="Q13">
        <v>4.8751991455855404E-3</v>
      </c>
      <c r="T13" s="101">
        <f t="shared" si="3"/>
        <v>4.8751991455862984E-3</v>
      </c>
    </row>
    <row r="14" spans="1:24" x14ac:dyDescent="0.25">
      <c r="A14">
        <v>1982</v>
      </c>
      <c r="B14">
        <v>2</v>
      </c>
      <c r="C14" s="90">
        <v>124485</v>
      </c>
      <c r="D14">
        <f t="shared" si="0"/>
        <v>3.9923747258396548E-3</v>
      </c>
      <c r="I14">
        <v>1982</v>
      </c>
      <c r="J14">
        <v>2</v>
      </c>
      <c r="K14" s="90">
        <v>124485</v>
      </c>
      <c r="L14">
        <f t="shared" si="1"/>
        <v>3.9923747258396548E-3</v>
      </c>
      <c r="M14">
        <f t="shared" si="2"/>
        <v>-8.8282441974694547E-4</v>
      </c>
      <c r="N14" s="101">
        <v>3.9923747258399003E-3</v>
      </c>
      <c r="Q14">
        <v>-8.8282441974563098E-4</v>
      </c>
      <c r="T14" s="101">
        <f t="shared" si="3"/>
        <v>3.992374725840667E-3</v>
      </c>
    </row>
    <row r="15" spans="1:24" x14ac:dyDescent="0.25">
      <c r="A15">
        <v>1982</v>
      </c>
      <c r="B15">
        <v>3</v>
      </c>
      <c r="C15" s="90">
        <v>125108</v>
      </c>
      <c r="D15">
        <f t="shared" si="0"/>
        <v>4.9921375506316616E-3</v>
      </c>
      <c r="I15">
        <v>1982</v>
      </c>
      <c r="J15">
        <v>3</v>
      </c>
      <c r="K15" s="90">
        <v>125108</v>
      </c>
      <c r="L15">
        <f t="shared" si="1"/>
        <v>4.9921375506316616E-3</v>
      </c>
      <c r="M15">
        <f t="shared" si="2"/>
        <v>9.9976282479200679E-4</v>
      </c>
      <c r="N15" s="101">
        <v>4.9921375506318802E-3</v>
      </c>
      <c r="Q15">
        <v>9.9976282479197209E-4</v>
      </c>
      <c r="T15" s="101">
        <f t="shared" si="3"/>
        <v>4.9921375506326391E-3</v>
      </c>
    </row>
    <row r="16" spans="1:24" x14ac:dyDescent="0.25">
      <c r="A16">
        <v>1982</v>
      </c>
      <c r="B16">
        <v>4</v>
      </c>
      <c r="C16" s="90">
        <v>125609</v>
      </c>
      <c r="D16">
        <f t="shared" si="0"/>
        <v>3.9965432487287919E-3</v>
      </c>
      <c r="I16">
        <v>1982</v>
      </c>
      <c r="J16">
        <v>4</v>
      </c>
      <c r="K16" s="90">
        <v>125609</v>
      </c>
      <c r="L16">
        <f t="shared" si="1"/>
        <v>3.9965432487287919E-3</v>
      </c>
      <c r="M16">
        <f t="shared" si="2"/>
        <v>-9.9559430190286971E-4</v>
      </c>
      <c r="N16" s="101">
        <v>3.9965432487285499E-3</v>
      </c>
      <c r="Q16">
        <v>-9.9559430190332399E-4</v>
      </c>
      <c r="T16" s="101">
        <f t="shared" si="3"/>
        <v>3.9965432487293149E-3</v>
      </c>
    </row>
    <row r="17" spans="1:20" x14ac:dyDescent="0.25">
      <c r="A17">
        <v>1983</v>
      </c>
      <c r="B17">
        <v>1</v>
      </c>
      <c r="C17" s="90">
        <v>125840</v>
      </c>
      <c r="D17">
        <f t="shared" si="0"/>
        <v>1.8373512321408865E-3</v>
      </c>
      <c r="I17">
        <v>1983</v>
      </c>
      <c r="J17">
        <v>1</v>
      </c>
      <c r="K17" s="90">
        <v>125840</v>
      </c>
      <c r="L17">
        <f t="shared" si="1"/>
        <v>1.8373512321408865E-3</v>
      </c>
      <c r="M17">
        <f t="shared" si="2"/>
        <v>-2.1591920165879054E-3</v>
      </c>
      <c r="N17" s="101">
        <v>1.83735123214034E-3</v>
      </c>
      <c r="Q17">
        <v>-2.1591920165881999E-3</v>
      </c>
      <c r="T17" s="101">
        <f t="shared" si="3"/>
        <v>1.837351232141115E-3</v>
      </c>
    </row>
    <row r="18" spans="1:20" x14ac:dyDescent="0.25">
      <c r="A18">
        <v>1983</v>
      </c>
      <c r="B18">
        <v>2</v>
      </c>
      <c r="C18" s="90">
        <v>126720</v>
      </c>
      <c r="D18">
        <f t="shared" si="0"/>
        <v>6.9686693160934355E-3</v>
      </c>
      <c r="I18">
        <v>1983</v>
      </c>
      <c r="J18">
        <v>2</v>
      </c>
      <c r="K18" s="90">
        <v>126720</v>
      </c>
      <c r="L18">
        <f t="shared" si="1"/>
        <v>6.9686693160934355E-3</v>
      </c>
      <c r="M18">
        <f t="shared" si="2"/>
        <v>5.1313180839525491E-3</v>
      </c>
      <c r="N18" s="101">
        <v>6.9686693160946299E-3</v>
      </c>
      <c r="Q18">
        <v>5.1313180839542803E-3</v>
      </c>
      <c r="T18" s="101">
        <f t="shared" si="3"/>
        <v>6.9686693160953949E-3</v>
      </c>
    </row>
    <row r="19" spans="1:20" x14ac:dyDescent="0.25">
      <c r="A19">
        <v>1983</v>
      </c>
      <c r="B19">
        <v>3</v>
      </c>
      <c r="C19" s="90">
        <v>127228</v>
      </c>
      <c r="D19">
        <f t="shared" si="0"/>
        <v>4.0008244019435184E-3</v>
      </c>
      <c r="I19">
        <v>1983</v>
      </c>
      <c r="J19">
        <v>3</v>
      </c>
      <c r="K19" s="90">
        <v>127228</v>
      </c>
      <c r="L19">
        <f t="shared" si="1"/>
        <v>4.0008244019435184E-3</v>
      </c>
      <c r="M19">
        <f t="shared" si="2"/>
        <v>-2.9678449141499171E-3</v>
      </c>
      <c r="N19" s="101">
        <v>4.0008244019436E-3</v>
      </c>
      <c r="Q19">
        <v>-2.9678449141510299E-3</v>
      </c>
      <c r="T19" s="101">
        <f t="shared" si="3"/>
        <v>4.000824401944365E-3</v>
      </c>
    </row>
    <row r="20" spans="1:20" x14ac:dyDescent="0.25">
      <c r="A20">
        <v>1983</v>
      </c>
      <c r="B20">
        <v>4</v>
      </c>
      <c r="C20" s="90">
        <v>128245</v>
      </c>
      <c r="D20">
        <f t="shared" si="0"/>
        <v>7.96174446805617E-3</v>
      </c>
      <c r="I20">
        <v>1983</v>
      </c>
      <c r="J20">
        <v>4</v>
      </c>
      <c r="K20" s="90">
        <v>128245</v>
      </c>
      <c r="L20">
        <f t="shared" si="1"/>
        <v>7.96174446805617E-3</v>
      </c>
      <c r="M20">
        <f t="shared" si="2"/>
        <v>3.9609200661126515E-3</v>
      </c>
      <c r="N20" s="101">
        <v>7.9617444680550806E-3</v>
      </c>
      <c r="Q20">
        <v>3.9609200661114797E-3</v>
      </c>
      <c r="T20" s="101">
        <f t="shared" si="3"/>
        <v>7.9617444680558438E-3</v>
      </c>
    </row>
    <row r="21" spans="1:20" x14ac:dyDescent="0.25">
      <c r="A21">
        <v>1984</v>
      </c>
      <c r="B21">
        <v>1</v>
      </c>
      <c r="C21" s="90">
        <v>128373</v>
      </c>
      <c r="D21">
        <f t="shared" si="0"/>
        <v>9.9759183389588066E-4</v>
      </c>
      <c r="I21">
        <v>1984</v>
      </c>
      <c r="J21">
        <v>1</v>
      </c>
      <c r="K21" s="90">
        <v>128373</v>
      </c>
      <c r="L21">
        <f t="shared" si="1"/>
        <v>9.9759183389588066E-4</v>
      </c>
      <c r="M21">
        <f t="shared" si="2"/>
        <v>-6.9641526341602897E-3</v>
      </c>
      <c r="N21" s="101">
        <v>9.9759183389558294E-4</v>
      </c>
      <c r="Q21">
        <v>-6.9641526341594996E-3</v>
      </c>
      <c r="T21" s="101">
        <f t="shared" si="3"/>
        <v>9.9759183389634427E-4</v>
      </c>
    </row>
    <row r="22" spans="1:20" x14ac:dyDescent="0.25">
      <c r="A22">
        <v>1984</v>
      </c>
      <c r="B22">
        <v>2</v>
      </c>
      <c r="C22" s="90">
        <v>128886</v>
      </c>
      <c r="D22">
        <f t="shared" si="0"/>
        <v>3.9882039498833491E-3</v>
      </c>
      <c r="I22">
        <v>1984</v>
      </c>
      <c r="J22">
        <v>2</v>
      </c>
      <c r="K22" s="90">
        <v>128886</v>
      </c>
      <c r="L22">
        <f t="shared" si="1"/>
        <v>3.9882039498833491E-3</v>
      </c>
      <c r="M22">
        <f t="shared" si="2"/>
        <v>2.9906121159874685E-3</v>
      </c>
      <c r="N22" s="101">
        <v>3.9882039498841896E-3</v>
      </c>
      <c r="Q22">
        <v>2.9906121159886099E-3</v>
      </c>
      <c r="T22" s="101">
        <f t="shared" si="3"/>
        <v>3.9882039498849546E-3</v>
      </c>
    </row>
    <row r="23" spans="1:20" x14ac:dyDescent="0.25">
      <c r="A23">
        <v>1984</v>
      </c>
      <c r="B23">
        <v>3</v>
      </c>
      <c r="C23" s="90">
        <v>129788</v>
      </c>
      <c r="D23">
        <f t="shared" si="0"/>
        <v>6.9740573533789126E-3</v>
      </c>
      <c r="I23">
        <v>1984</v>
      </c>
      <c r="J23">
        <v>3</v>
      </c>
      <c r="K23" s="90">
        <v>129788</v>
      </c>
      <c r="L23">
        <f t="shared" si="1"/>
        <v>6.9740573533789126E-3</v>
      </c>
      <c r="M23">
        <f t="shared" si="2"/>
        <v>2.9858534034955635E-3</v>
      </c>
      <c r="N23" s="101">
        <v>6.9740573533785197E-3</v>
      </c>
      <c r="Q23">
        <v>2.9858534034943301E-3</v>
      </c>
      <c r="T23" s="101">
        <f t="shared" si="3"/>
        <v>6.9740573533792847E-3</v>
      </c>
    </row>
    <row r="24" spans="1:20" x14ac:dyDescent="0.25">
      <c r="A24">
        <v>1984</v>
      </c>
      <c r="B24">
        <v>4</v>
      </c>
      <c r="C24" s="90">
        <v>130047</v>
      </c>
      <c r="D24">
        <f t="shared" si="0"/>
        <v>1.9935735045656182E-3</v>
      </c>
      <c r="I24">
        <v>1984</v>
      </c>
      <c r="J24">
        <v>4</v>
      </c>
      <c r="K24" s="90">
        <v>130047</v>
      </c>
      <c r="L24">
        <f t="shared" si="1"/>
        <v>1.9935735045656182E-3</v>
      </c>
      <c r="M24">
        <f t="shared" si="2"/>
        <v>-4.9804838488132948E-3</v>
      </c>
      <c r="N24" s="101">
        <v>1.9935735045652999E-3</v>
      </c>
      <c r="Q24">
        <v>-4.9804838488132202E-3</v>
      </c>
      <c r="T24" s="101">
        <f t="shared" si="3"/>
        <v>1.9935735045660645E-3</v>
      </c>
    </row>
    <row r="25" spans="1:20" x14ac:dyDescent="0.25">
      <c r="A25">
        <v>1985</v>
      </c>
      <c r="B25">
        <v>1</v>
      </c>
      <c r="C25" s="90">
        <v>131713</v>
      </c>
      <c r="D25">
        <f t="shared" si="0"/>
        <v>1.2729389487512333E-2</v>
      </c>
      <c r="I25">
        <v>1985</v>
      </c>
      <c r="J25">
        <v>1</v>
      </c>
      <c r="K25" s="90">
        <v>131713</v>
      </c>
      <c r="L25">
        <f t="shared" si="1"/>
        <v>1.2729389487512333E-2</v>
      </c>
      <c r="M25">
        <f t="shared" si="2"/>
        <v>1.0735815982946715E-2</v>
      </c>
      <c r="N25" s="101">
        <v>1.27293894875126E-2</v>
      </c>
      <c r="Q25">
        <v>1.0735815982947299E-2</v>
      </c>
      <c r="T25" s="101">
        <f t="shared" si="3"/>
        <v>1.2729389487513364E-2</v>
      </c>
    </row>
    <row r="26" spans="1:20" x14ac:dyDescent="0.25">
      <c r="A26">
        <v>1985</v>
      </c>
      <c r="B26">
        <v>2</v>
      </c>
      <c r="C26" s="90">
        <v>131976</v>
      </c>
      <c r="D26">
        <f t="shared" si="0"/>
        <v>1.9947748082717932E-3</v>
      </c>
      <c r="I26">
        <v>1985</v>
      </c>
      <c r="J26">
        <v>2</v>
      </c>
      <c r="K26" s="90">
        <v>131976</v>
      </c>
      <c r="L26">
        <f t="shared" si="1"/>
        <v>1.9947748082717932E-3</v>
      </c>
      <c r="M26">
        <f t="shared" si="2"/>
        <v>-1.0734614679240541E-2</v>
      </c>
      <c r="N26" s="101">
        <v>1.9947748082724801E-3</v>
      </c>
      <c r="Q26">
        <v>-1.0734614679240201E-2</v>
      </c>
      <c r="T26" s="101">
        <f t="shared" si="3"/>
        <v>1.9947748082731632E-3</v>
      </c>
    </row>
    <row r="27" spans="1:20" x14ac:dyDescent="0.25">
      <c r="A27">
        <v>1985</v>
      </c>
      <c r="B27">
        <v>3</v>
      </c>
      <c r="C27" s="90">
        <v>132373</v>
      </c>
      <c r="D27">
        <f t="shared" si="0"/>
        <v>3.0036073407990567E-3</v>
      </c>
      <c r="I27">
        <v>1985</v>
      </c>
      <c r="J27">
        <v>3</v>
      </c>
      <c r="K27" s="90">
        <v>132373</v>
      </c>
      <c r="L27">
        <f t="shared" si="1"/>
        <v>3.0036073407990567E-3</v>
      </c>
      <c r="M27">
        <f t="shared" si="2"/>
        <v>1.0088325325272635E-3</v>
      </c>
      <c r="N27" s="101">
        <v>3.00360734079774E-3</v>
      </c>
      <c r="Q27">
        <v>1.0088325325252601E-3</v>
      </c>
      <c r="T27" s="101">
        <f t="shared" si="3"/>
        <v>3.0036073407984235E-3</v>
      </c>
    </row>
    <row r="28" spans="1:20" x14ac:dyDescent="0.25">
      <c r="A28">
        <v>1985</v>
      </c>
      <c r="B28">
        <v>4</v>
      </c>
      <c r="C28" s="90">
        <v>133034</v>
      </c>
      <c r="D28">
        <f t="shared" si="0"/>
        <v>4.9810394349693431E-3</v>
      </c>
      <c r="I28">
        <v>1985</v>
      </c>
      <c r="J28">
        <v>4</v>
      </c>
      <c r="K28" s="90">
        <v>133034</v>
      </c>
      <c r="L28">
        <f t="shared" si="1"/>
        <v>4.9810394349693431E-3</v>
      </c>
      <c r="M28">
        <f t="shared" si="2"/>
        <v>1.9774320941702865E-3</v>
      </c>
      <c r="N28" s="101">
        <v>4.9810394349698497E-3</v>
      </c>
      <c r="Q28">
        <v>1.9774320941721101E-3</v>
      </c>
      <c r="T28" s="101">
        <f t="shared" si="3"/>
        <v>4.9810394349705332E-3</v>
      </c>
    </row>
    <row r="29" spans="1:20" x14ac:dyDescent="0.25">
      <c r="A29">
        <v>1986</v>
      </c>
      <c r="B29">
        <v>1</v>
      </c>
      <c r="C29" s="90">
        <v>135020</v>
      </c>
      <c r="D29">
        <f t="shared" si="0"/>
        <v>1.4818180964332722E-2</v>
      </c>
      <c r="I29">
        <v>1986</v>
      </c>
      <c r="J29">
        <v>1</v>
      </c>
      <c r="K29" s="90">
        <v>135020</v>
      </c>
      <c r="L29">
        <f t="shared" si="1"/>
        <v>1.4818180964332722E-2</v>
      </c>
      <c r="M29">
        <f t="shared" si="2"/>
        <v>9.8371415293633784E-3</v>
      </c>
      <c r="N29" s="101">
        <v>1.48181809643332E-2</v>
      </c>
      <c r="Q29">
        <v>9.8371415293634305E-3</v>
      </c>
      <c r="T29" s="101">
        <f t="shared" si="3"/>
        <v>1.4818180964333964E-2</v>
      </c>
    </row>
    <row r="30" spans="1:20" x14ac:dyDescent="0.25">
      <c r="A30">
        <v>1986</v>
      </c>
      <c r="B30">
        <v>2</v>
      </c>
      <c r="C30" s="90">
        <v>136505</v>
      </c>
      <c r="D30">
        <f t="shared" si="0"/>
        <v>1.0938328377056531E-2</v>
      </c>
      <c r="I30">
        <v>1986</v>
      </c>
      <c r="J30">
        <v>2</v>
      </c>
      <c r="K30" s="90">
        <v>136505</v>
      </c>
      <c r="L30">
        <f t="shared" si="1"/>
        <v>1.0938328377056531E-2</v>
      </c>
      <c r="M30">
        <f t="shared" si="2"/>
        <v>-3.8798525872761908E-3</v>
      </c>
      <c r="N30" s="101">
        <v>1.09383283770565E-2</v>
      </c>
      <c r="Q30">
        <v>-3.8798525872767399E-3</v>
      </c>
      <c r="T30" s="101">
        <f t="shared" si="3"/>
        <v>1.0938328377057223E-2</v>
      </c>
    </row>
    <row r="31" spans="1:20" x14ac:dyDescent="0.25">
      <c r="A31">
        <v>1986</v>
      </c>
      <c r="B31">
        <v>3</v>
      </c>
      <c r="C31" s="90">
        <v>137050</v>
      </c>
      <c r="D31">
        <f t="shared" si="0"/>
        <v>3.9845787580138304E-3</v>
      </c>
      <c r="I31">
        <v>1986</v>
      </c>
      <c r="J31">
        <v>3</v>
      </c>
      <c r="K31" s="90">
        <v>137050</v>
      </c>
      <c r="L31">
        <f t="shared" si="1"/>
        <v>3.9845787580138304E-3</v>
      </c>
      <c r="M31">
        <f t="shared" si="2"/>
        <v>-6.9537496190427003E-3</v>
      </c>
      <c r="N31" s="101">
        <v>3.9845787580130498E-3</v>
      </c>
      <c r="Q31">
        <v>-6.9537496190434896E-3</v>
      </c>
      <c r="T31" s="101">
        <f t="shared" si="3"/>
        <v>3.9845787580137333E-3</v>
      </c>
    </row>
    <row r="32" spans="1:20" x14ac:dyDescent="0.25">
      <c r="A32">
        <v>1986</v>
      </c>
      <c r="B32">
        <v>4</v>
      </c>
      <c r="C32" s="90">
        <v>137736</v>
      </c>
      <c r="D32">
        <f t="shared" si="0"/>
        <v>4.9929867253764122E-3</v>
      </c>
      <c r="I32">
        <v>1986</v>
      </c>
      <c r="J32">
        <v>4</v>
      </c>
      <c r="K32" s="90">
        <v>137736</v>
      </c>
      <c r="L32">
        <f t="shared" si="1"/>
        <v>4.9929867253764122E-3</v>
      </c>
      <c r="M32">
        <f t="shared" si="2"/>
        <v>1.0084079673625818E-3</v>
      </c>
      <c r="N32" s="101">
        <v>4.9929867253766204E-3</v>
      </c>
      <c r="Q32">
        <v>1.0084079673635599E-3</v>
      </c>
      <c r="T32" s="101">
        <f t="shared" si="3"/>
        <v>4.9929867253772934E-3</v>
      </c>
    </row>
    <row r="33" spans="1:20" x14ac:dyDescent="0.25">
      <c r="A33">
        <v>1987</v>
      </c>
      <c r="B33">
        <v>1</v>
      </c>
      <c r="C33" s="90">
        <v>140986</v>
      </c>
      <c r="D33">
        <f t="shared" si="0"/>
        <v>2.3321785194199467E-2</v>
      </c>
      <c r="I33">
        <v>1987</v>
      </c>
      <c r="J33">
        <v>1</v>
      </c>
      <c r="K33" s="90">
        <v>140986</v>
      </c>
      <c r="L33">
        <f t="shared" si="1"/>
        <v>2.3321785194199467E-2</v>
      </c>
      <c r="M33">
        <f t="shared" si="2"/>
        <v>1.8328798468823054E-2</v>
      </c>
      <c r="N33" s="101">
        <v>2.33217851942004E-2</v>
      </c>
      <c r="Q33">
        <v>1.83287984688238E-2</v>
      </c>
      <c r="T33" s="101">
        <f t="shared" si="3"/>
        <v>2.3321785194201094E-2</v>
      </c>
    </row>
    <row r="34" spans="1:20" x14ac:dyDescent="0.25">
      <c r="A34">
        <v>1987</v>
      </c>
      <c r="B34">
        <v>2</v>
      </c>
      <c r="C34" s="90">
        <v>143101</v>
      </c>
      <c r="D34">
        <f t="shared" si="0"/>
        <v>1.4890079989813466E-2</v>
      </c>
      <c r="I34">
        <v>1987</v>
      </c>
      <c r="J34">
        <v>2</v>
      </c>
      <c r="K34" s="90">
        <v>143101</v>
      </c>
      <c r="L34">
        <f t="shared" si="1"/>
        <v>1.4890079989813466E-2</v>
      </c>
      <c r="M34">
        <f t="shared" si="2"/>
        <v>-8.4317052043860006E-3</v>
      </c>
      <c r="N34" s="101">
        <v>1.4890079989813201E-2</v>
      </c>
      <c r="Q34">
        <v>-8.4317052043871802E-3</v>
      </c>
      <c r="T34" s="101">
        <f t="shared" si="3"/>
        <v>1.4890079989813914E-2</v>
      </c>
    </row>
    <row r="35" spans="1:20" x14ac:dyDescent="0.25">
      <c r="A35">
        <v>1987</v>
      </c>
      <c r="B35">
        <v>3</v>
      </c>
      <c r="C35" s="90">
        <v>145105</v>
      </c>
      <c r="D35">
        <f t="shared" si="0"/>
        <v>1.3906943632057864E-2</v>
      </c>
      <c r="I35">
        <v>1987</v>
      </c>
      <c r="J35">
        <v>3</v>
      </c>
      <c r="K35" s="90">
        <v>145105</v>
      </c>
      <c r="L35">
        <f t="shared" si="1"/>
        <v>1.3906943632057864E-2</v>
      </c>
      <c r="M35">
        <f t="shared" si="2"/>
        <v>-9.8313635775560196E-4</v>
      </c>
      <c r="N35" s="101">
        <v>1.39069436320564E-2</v>
      </c>
      <c r="Q35">
        <v>-9.8313635775681908E-4</v>
      </c>
      <c r="T35" s="101">
        <f t="shared" si="3"/>
        <v>1.3906943632057094E-2</v>
      </c>
    </row>
    <row r="36" spans="1:20" x14ac:dyDescent="0.25">
      <c r="A36">
        <v>1987</v>
      </c>
      <c r="B36">
        <v>4</v>
      </c>
      <c r="C36" s="90">
        <v>147426</v>
      </c>
      <c r="D36">
        <f t="shared" si="0"/>
        <v>1.5868736683376652E-2</v>
      </c>
      <c r="I36">
        <v>1987</v>
      </c>
      <c r="J36">
        <v>4</v>
      </c>
      <c r="K36" s="90">
        <v>147426</v>
      </c>
      <c r="L36">
        <f t="shared" si="1"/>
        <v>1.5868736683376652E-2</v>
      </c>
      <c r="M36">
        <f t="shared" si="2"/>
        <v>1.9617930513187876E-3</v>
      </c>
      <c r="N36" s="101">
        <v>1.58687366833767E-2</v>
      </c>
      <c r="Q36">
        <v>1.96179305132027E-3</v>
      </c>
      <c r="T36" s="101">
        <f t="shared" si="3"/>
        <v>1.5868736683377363E-2</v>
      </c>
    </row>
    <row r="37" spans="1:20" x14ac:dyDescent="0.25">
      <c r="A37">
        <v>1988</v>
      </c>
      <c r="B37">
        <v>1</v>
      </c>
      <c r="C37" s="90">
        <v>149022</v>
      </c>
      <c r="D37">
        <f t="shared" si="0"/>
        <v>1.0767591079214845E-2</v>
      </c>
      <c r="I37">
        <v>1988</v>
      </c>
      <c r="J37">
        <v>1</v>
      </c>
      <c r="K37" s="90">
        <v>149022</v>
      </c>
      <c r="L37">
        <f t="shared" si="1"/>
        <v>1.0767591079214845E-2</v>
      </c>
      <c r="M37">
        <f t="shared" si="2"/>
        <v>-5.101145604161807E-3</v>
      </c>
      <c r="N37" s="101">
        <v>1.0767591079215299E-2</v>
      </c>
      <c r="Q37">
        <v>-5.1011456041614098E-3</v>
      </c>
      <c r="T37" s="101">
        <f t="shared" si="3"/>
        <v>1.0767591079215953E-2</v>
      </c>
    </row>
    <row r="38" spans="1:20" x14ac:dyDescent="0.25">
      <c r="A38">
        <v>1988</v>
      </c>
      <c r="B38">
        <v>2</v>
      </c>
      <c r="C38" s="90">
        <v>150811</v>
      </c>
      <c r="D38">
        <f t="shared" si="0"/>
        <v>1.1933451157798466E-2</v>
      </c>
      <c r="I38">
        <v>1988</v>
      </c>
      <c r="J38">
        <v>2</v>
      </c>
      <c r="K38" s="90">
        <v>150811</v>
      </c>
      <c r="L38">
        <f t="shared" si="1"/>
        <v>1.1933451157798466E-2</v>
      </c>
      <c r="M38">
        <f t="shared" si="2"/>
        <v>1.1658600785836217E-3</v>
      </c>
      <c r="N38" s="101">
        <v>1.1933451157798199E-2</v>
      </c>
      <c r="Q38">
        <v>1.1658600785828799E-3</v>
      </c>
      <c r="T38" s="101">
        <f t="shared" si="3"/>
        <v>1.1933451157798832E-2</v>
      </c>
    </row>
    <row r="39" spans="1:20" x14ac:dyDescent="0.25">
      <c r="A39">
        <v>1988</v>
      </c>
      <c r="B39">
        <v>3</v>
      </c>
      <c r="C39" s="90">
        <v>152620</v>
      </c>
      <c r="D39">
        <f t="shared" si="0"/>
        <v>1.1923774650855177E-2</v>
      </c>
      <c r="I39">
        <v>1988</v>
      </c>
      <c r="J39">
        <v>3</v>
      </c>
      <c r="K39" s="90">
        <v>152620</v>
      </c>
      <c r="L39">
        <f t="shared" si="1"/>
        <v>1.1923774650855177E-2</v>
      </c>
      <c r="M39">
        <f t="shared" si="2"/>
        <v>-9.676506943289559E-6</v>
      </c>
      <c r="N39" s="101">
        <v>1.1923774650854899E-2</v>
      </c>
      <c r="Q39" s="96">
        <v>-9.6765069432791506E-6</v>
      </c>
      <c r="T39" s="101">
        <f t="shared" si="3"/>
        <v>1.1923774650855553E-2</v>
      </c>
    </row>
    <row r="40" spans="1:20" x14ac:dyDescent="0.25">
      <c r="A40">
        <v>1988</v>
      </c>
      <c r="B40">
        <v>4</v>
      </c>
      <c r="C40" s="90">
        <v>153535</v>
      </c>
      <c r="D40">
        <f t="shared" si="0"/>
        <v>5.9773822040607282E-3</v>
      </c>
      <c r="I40">
        <v>1988</v>
      </c>
      <c r="J40">
        <v>4</v>
      </c>
      <c r="K40" s="90">
        <v>153535</v>
      </c>
      <c r="L40">
        <f t="shared" si="1"/>
        <v>5.9773822040607282E-3</v>
      </c>
      <c r="M40">
        <f t="shared" si="2"/>
        <v>-5.9463924467944487E-3</v>
      </c>
      <c r="N40" s="101">
        <v>5.9773822040618497E-3</v>
      </c>
      <c r="Q40">
        <v>-5.9463924467930704E-3</v>
      </c>
      <c r="T40" s="101">
        <f t="shared" si="3"/>
        <v>5.9773822040624829E-3</v>
      </c>
    </row>
    <row r="41" spans="1:20" x14ac:dyDescent="0.25">
      <c r="A41">
        <v>1989</v>
      </c>
      <c r="B41">
        <v>1</v>
      </c>
      <c r="C41" s="90">
        <v>156215</v>
      </c>
      <c r="D41">
        <f t="shared" si="0"/>
        <v>1.730470945921591E-2</v>
      </c>
      <c r="I41">
        <v>1989</v>
      </c>
      <c r="J41">
        <v>1</v>
      </c>
      <c r="K41" s="90">
        <v>156215</v>
      </c>
      <c r="L41">
        <f t="shared" si="1"/>
        <v>1.730470945921591E-2</v>
      </c>
      <c r="M41">
        <f t="shared" si="2"/>
        <v>1.1327327255155182E-2</v>
      </c>
      <c r="N41" s="101">
        <v>1.7304709459216E-2</v>
      </c>
      <c r="Q41">
        <v>1.1327327255154101E-2</v>
      </c>
      <c r="T41" s="101">
        <f t="shared" si="3"/>
        <v>1.7304709459216583E-2</v>
      </c>
    </row>
    <row r="42" spans="1:20" x14ac:dyDescent="0.25">
      <c r="A42">
        <v>1989</v>
      </c>
      <c r="B42">
        <v>2</v>
      </c>
      <c r="C42" s="90">
        <v>157933</v>
      </c>
      <c r="D42">
        <f t="shared" si="0"/>
        <v>1.0937628934396386E-2</v>
      </c>
      <c r="I42">
        <v>1989</v>
      </c>
      <c r="J42">
        <v>2</v>
      </c>
      <c r="K42" s="90">
        <v>157933</v>
      </c>
      <c r="L42">
        <f t="shared" si="1"/>
        <v>1.0937628934396386E-2</v>
      </c>
      <c r="M42">
        <f t="shared" si="2"/>
        <v>-6.3670805248195236E-3</v>
      </c>
      <c r="N42" s="101">
        <v>1.09376289343963E-2</v>
      </c>
      <c r="Q42">
        <v>-6.36708052481971E-3</v>
      </c>
      <c r="T42" s="101">
        <f t="shared" si="3"/>
        <v>1.0937628934396874E-2</v>
      </c>
    </row>
    <row r="43" spans="1:20" x14ac:dyDescent="0.25">
      <c r="A43">
        <v>1989</v>
      </c>
      <c r="B43">
        <v>3</v>
      </c>
      <c r="C43" s="90">
        <v>159828</v>
      </c>
      <c r="D43">
        <f t="shared" si="0"/>
        <v>1.192734454773354E-2</v>
      </c>
      <c r="I43">
        <v>1989</v>
      </c>
      <c r="J43">
        <v>3</v>
      </c>
      <c r="K43" s="90">
        <v>159828</v>
      </c>
      <c r="L43">
        <f t="shared" si="1"/>
        <v>1.192734454773354E-2</v>
      </c>
      <c r="M43">
        <f t="shared" si="2"/>
        <v>9.8971561333715402E-4</v>
      </c>
      <c r="N43" s="101">
        <v>1.1927344547732499E-2</v>
      </c>
      <c r="Q43">
        <v>9.8971561333627191E-4</v>
      </c>
      <c r="T43" s="101">
        <f t="shared" si="3"/>
        <v>1.1927344547733146E-2</v>
      </c>
    </row>
    <row r="44" spans="1:20" x14ac:dyDescent="0.25">
      <c r="A44">
        <v>1989</v>
      </c>
      <c r="B44">
        <v>4</v>
      </c>
      <c r="C44" s="90">
        <v>161266</v>
      </c>
      <c r="D44">
        <f t="shared" si="0"/>
        <v>8.9569385527342414E-3</v>
      </c>
      <c r="I44">
        <v>1989</v>
      </c>
      <c r="J44">
        <v>4</v>
      </c>
      <c r="K44" s="90">
        <v>161266</v>
      </c>
      <c r="L44">
        <f t="shared" si="1"/>
        <v>8.9569385527342414E-3</v>
      </c>
      <c r="M44">
        <f t="shared" si="2"/>
        <v>-2.9704059949992988E-3</v>
      </c>
      <c r="N44" s="101">
        <v>8.9569385527354904E-3</v>
      </c>
      <c r="Q44">
        <v>-2.9704059949970901E-3</v>
      </c>
      <c r="T44" s="101">
        <f t="shared" si="3"/>
        <v>8.9569385527360559E-3</v>
      </c>
    </row>
    <row r="45" spans="1:20" x14ac:dyDescent="0.25">
      <c r="A45">
        <v>1990</v>
      </c>
      <c r="B45">
        <v>1</v>
      </c>
      <c r="C45" s="90">
        <v>162574</v>
      </c>
      <c r="D45">
        <f t="shared" si="0"/>
        <v>8.0781071694427074E-3</v>
      </c>
      <c r="I45">
        <v>1990</v>
      </c>
      <c r="J45">
        <v>1</v>
      </c>
      <c r="K45" s="90">
        <v>162574</v>
      </c>
      <c r="L45">
        <f t="shared" si="1"/>
        <v>8.0781071694427074E-3</v>
      </c>
      <c r="M45">
        <f t="shared" si="2"/>
        <v>-8.7883138329153399E-4</v>
      </c>
      <c r="N45" s="101">
        <v>8.0781071694424594E-3</v>
      </c>
      <c r="Q45">
        <v>-8.7883138329303203E-4</v>
      </c>
      <c r="T45" s="101">
        <f t="shared" si="3"/>
        <v>8.0781071694430232E-3</v>
      </c>
    </row>
    <row r="46" spans="1:20" x14ac:dyDescent="0.25">
      <c r="A46">
        <v>1990</v>
      </c>
      <c r="B46">
        <v>2</v>
      </c>
      <c r="C46" s="90">
        <v>164688</v>
      </c>
      <c r="D46">
        <f t="shared" si="0"/>
        <v>1.2919492055133064E-2</v>
      </c>
      <c r="I46">
        <v>1990</v>
      </c>
      <c r="J46">
        <v>2</v>
      </c>
      <c r="K46" s="90">
        <v>164688</v>
      </c>
      <c r="L46">
        <f t="shared" si="1"/>
        <v>1.2919492055133064E-2</v>
      </c>
      <c r="M46">
        <f t="shared" si="2"/>
        <v>4.8413848856903568E-3</v>
      </c>
      <c r="N46" s="101">
        <v>1.29194920551327E-2</v>
      </c>
      <c r="Q46">
        <v>4.8413848856903004E-3</v>
      </c>
      <c r="T46" s="101">
        <f t="shared" si="3"/>
        <v>1.2919492055133323E-2</v>
      </c>
    </row>
    <row r="47" spans="1:20" x14ac:dyDescent="0.25">
      <c r="A47">
        <v>1990</v>
      </c>
      <c r="B47">
        <v>3</v>
      </c>
      <c r="C47" s="90">
        <v>165676</v>
      </c>
      <c r="D47">
        <f t="shared" si="0"/>
        <v>5.9812990855572712E-3</v>
      </c>
      <c r="I47">
        <v>1990</v>
      </c>
      <c r="J47">
        <v>3</v>
      </c>
      <c r="K47" s="90">
        <v>165676</v>
      </c>
      <c r="L47">
        <f t="shared" si="1"/>
        <v>5.9812990855572712E-3</v>
      </c>
      <c r="M47">
        <f t="shared" si="2"/>
        <v>-6.9381929695757931E-3</v>
      </c>
      <c r="N47" s="101">
        <v>5.9812990855565504E-3</v>
      </c>
      <c r="Q47">
        <v>-6.9381929695761999E-3</v>
      </c>
      <c r="T47" s="101">
        <f t="shared" si="3"/>
        <v>5.9812990855571228E-3</v>
      </c>
    </row>
    <row r="48" spans="1:20" x14ac:dyDescent="0.25">
      <c r="A48">
        <v>1990</v>
      </c>
      <c r="B48">
        <v>4</v>
      </c>
      <c r="C48" s="90">
        <v>166339</v>
      </c>
      <c r="D48">
        <f t="shared" si="0"/>
        <v>3.9938007696148237E-3</v>
      </c>
      <c r="I48">
        <v>1990</v>
      </c>
      <c r="J48">
        <v>4</v>
      </c>
      <c r="K48" s="90">
        <v>166339</v>
      </c>
      <c r="L48">
        <f t="shared" si="1"/>
        <v>3.9938007696148237E-3</v>
      </c>
      <c r="M48">
        <f t="shared" si="2"/>
        <v>-1.9874983159424474E-3</v>
      </c>
      <c r="N48" s="101">
        <v>3.9938007696154101E-3</v>
      </c>
      <c r="Q48">
        <v>-1.9874983159411299E-3</v>
      </c>
      <c r="T48" s="101">
        <f t="shared" si="3"/>
        <v>3.9938007696159929E-3</v>
      </c>
    </row>
    <row r="49" spans="1:20" x14ac:dyDescent="0.25">
      <c r="A49">
        <v>1991</v>
      </c>
      <c r="B49">
        <v>1</v>
      </c>
      <c r="C49" s="90">
        <v>167122</v>
      </c>
      <c r="D49">
        <f t="shared" si="0"/>
        <v>4.6962099858652295E-3</v>
      </c>
      <c r="I49">
        <v>1991</v>
      </c>
      <c r="J49">
        <v>1</v>
      </c>
      <c r="K49" s="90">
        <v>167122</v>
      </c>
      <c r="L49">
        <f t="shared" si="1"/>
        <v>4.6962099858652295E-3</v>
      </c>
      <c r="M49">
        <f t="shared" si="2"/>
        <v>7.024092162504058E-4</v>
      </c>
      <c r="N49" s="101">
        <v>4.6962099858642798E-3</v>
      </c>
      <c r="Q49">
        <v>7.0240921624886699E-4</v>
      </c>
      <c r="T49" s="101">
        <f t="shared" si="3"/>
        <v>4.69620998586486E-3</v>
      </c>
    </row>
    <row r="50" spans="1:20" x14ac:dyDescent="0.25">
      <c r="A50">
        <v>1991</v>
      </c>
      <c r="B50">
        <v>2</v>
      </c>
      <c r="C50" s="90">
        <v>168460</v>
      </c>
      <c r="D50">
        <f t="shared" si="0"/>
        <v>7.9742482619767734E-3</v>
      </c>
      <c r="I50">
        <v>1991</v>
      </c>
      <c r="J50">
        <v>2</v>
      </c>
      <c r="K50" s="90">
        <v>168460</v>
      </c>
      <c r="L50">
        <f t="shared" si="1"/>
        <v>7.9742482619767734E-3</v>
      </c>
      <c r="M50">
        <f t="shared" si="2"/>
        <v>3.2780382761115438E-3</v>
      </c>
      <c r="N50" s="101">
        <v>7.9742482619771203E-3</v>
      </c>
      <c r="Q50">
        <v>3.2780382761128301E-3</v>
      </c>
      <c r="T50" s="101">
        <f t="shared" si="3"/>
        <v>7.9742482619776893E-3</v>
      </c>
    </row>
    <row r="51" spans="1:20" x14ac:dyDescent="0.25">
      <c r="A51">
        <v>1991</v>
      </c>
      <c r="B51">
        <v>3</v>
      </c>
      <c r="C51" s="90">
        <v>169302</v>
      </c>
      <c r="D51">
        <f t="shared" si="0"/>
        <v>4.9857695311793186E-3</v>
      </c>
      <c r="I51">
        <v>1991</v>
      </c>
      <c r="J51">
        <v>3</v>
      </c>
      <c r="K51" s="90">
        <v>169302</v>
      </c>
      <c r="L51">
        <f t="shared" si="1"/>
        <v>4.9857695311793186E-3</v>
      </c>
      <c r="M51">
        <f t="shared" si="2"/>
        <v>-2.9884787307974548E-3</v>
      </c>
      <c r="N51" s="101">
        <v>4.9857695311796802E-3</v>
      </c>
      <c r="Q51">
        <v>-2.9884787307974301E-3</v>
      </c>
      <c r="T51" s="101">
        <f t="shared" si="3"/>
        <v>4.9857695311802588E-3</v>
      </c>
    </row>
    <row r="52" spans="1:20" x14ac:dyDescent="0.25">
      <c r="A52">
        <v>1991</v>
      </c>
      <c r="B52">
        <v>4</v>
      </c>
      <c r="C52" s="90">
        <v>171164</v>
      </c>
      <c r="D52">
        <f t="shared" si="0"/>
        <v>1.093805880339528E-2</v>
      </c>
      <c r="I52">
        <v>1991</v>
      </c>
      <c r="J52">
        <v>4</v>
      </c>
      <c r="K52" s="90">
        <v>171164</v>
      </c>
      <c r="L52">
        <f t="shared" si="1"/>
        <v>1.093805880339528E-2</v>
      </c>
      <c r="M52">
        <f t="shared" si="2"/>
        <v>5.9522892722159611E-3</v>
      </c>
      <c r="N52" s="101">
        <v>1.09380588033953E-2</v>
      </c>
      <c r="Q52">
        <v>5.9522892722156896E-3</v>
      </c>
      <c r="T52" s="101">
        <f t="shared" si="3"/>
        <v>1.0938058803395947E-2</v>
      </c>
    </row>
    <row r="53" spans="1:20" x14ac:dyDescent="0.25">
      <c r="A53">
        <v>1992</v>
      </c>
      <c r="B53">
        <v>1</v>
      </c>
      <c r="C53" s="90">
        <v>172047</v>
      </c>
      <c r="D53">
        <f t="shared" si="0"/>
        <v>5.1455340780441053E-3</v>
      </c>
      <c r="I53">
        <v>1992</v>
      </c>
      <c r="J53">
        <v>1</v>
      </c>
      <c r="K53" s="90">
        <v>172047</v>
      </c>
      <c r="L53">
        <f t="shared" si="1"/>
        <v>5.1455340780441053E-3</v>
      </c>
      <c r="M53">
        <f t="shared" si="2"/>
        <v>-5.7925247253511744E-3</v>
      </c>
      <c r="N53" s="101">
        <v>5.14553407804463E-3</v>
      </c>
      <c r="Q53">
        <v>-5.7925247253507398E-3</v>
      </c>
      <c r="T53" s="101">
        <f t="shared" si="3"/>
        <v>5.1455340780452077E-3</v>
      </c>
    </row>
    <row r="54" spans="1:20" x14ac:dyDescent="0.25">
      <c r="A54">
        <v>1992</v>
      </c>
      <c r="B54">
        <v>2</v>
      </c>
      <c r="C54" s="90">
        <v>170325</v>
      </c>
      <c r="D54">
        <f t="shared" si="0"/>
        <v>-1.0059318640104604E-2</v>
      </c>
      <c r="I54">
        <v>1992</v>
      </c>
      <c r="J54">
        <v>2</v>
      </c>
      <c r="K54" s="90">
        <v>170325</v>
      </c>
      <c r="L54">
        <f t="shared" si="1"/>
        <v>-1.0059318640104604E-2</v>
      </c>
      <c r="M54">
        <f t="shared" si="2"/>
        <v>-1.5204852718148709E-2</v>
      </c>
      <c r="N54" s="101">
        <v>-1.00593186401045E-2</v>
      </c>
      <c r="Q54">
        <v>-1.5204852718149199E-2</v>
      </c>
      <c r="T54" s="101">
        <f t="shared" si="3"/>
        <v>-1.0059318640103992E-2</v>
      </c>
    </row>
    <row r="55" spans="1:20" x14ac:dyDescent="0.25">
      <c r="A55">
        <v>1992</v>
      </c>
      <c r="B55">
        <v>3</v>
      </c>
      <c r="C55" s="90">
        <v>170325</v>
      </c>
      <c r="D55">
        <f t="shared" si="0"/>
        <v>0</v>
      </c>
      <c r="I55">
        <v>1992</v>
      </c>
      <c r="J55">
        <v>3</v>
      </c>
      <c r="K55" s="90">
        <v>170325</v>
      </c>
      <c r="L55">
        <f t="shared" si="1"/>
        <v>0</v>
      </c>
      <c r="M55">
        <f t="shared" si="2"/>
        <v>1.0059318640104604E-2</v>
      </c>
      <c r="N55" s="101">
        <v>0</v>
      </c>
      <c r="Q55">
        <v>1.00593186401045E-2</v>
      </c>
      <c r="T55" s="101">
        <f t="shared" si="3"/>
        <v>5.0827397846120448E-16</v>
      </c>
    </row>
    <row r="56" spans="1:20" x14ac:dyDescent="0.25">
      <c r="A56">
        <v>1992</v>
      </c>
      <c r="B56">
        <v>4</v>
      </c>
      <c r="C56" s="90">
        <v>169645</v>
      </c>
      <c r="D56">
        <f t="shared" si="0"/>
        <v>-4.0003583070792785E-3</v>
      </c>
      <c r="I56">
        <v>1992</v>
      </c>
      <c r="J56">
        <v>4</v>
      </c>
      <c r="K56" s="90">
        <v>169645</v>
      </c>
      <c r="L56">
        <f t="shared" si="1"/>
        <v>-4.0003583070792785E-3</v>
      </c>
      <c r="M56">
        <f t="shared" si="2"/>
        <v>-4.0003583070792785E-3</v>
      </c>
      <c r="N56" s="101">
        <v>-4.0003583070795604E-3</v>
      </c>
      <c r="Q56">
        <v>-4.0003583070795604E-3</v>
      </c>
      <c r="T56" s="101">
        <f t="shared" si="3"/>
        <v>-4.0003583070790522E-3</v>
      </c>
    </row>
    <row r="57" spans="1:20" x14ac:dyDescent="0.25">
      <c r="A57">
        <v>1993</v>
      </c>
      <c r="B57">
        <v>1</v>
      </c>
      <c r="C57" s="90">
        <v>167899</v>
      </c>
      <c r="D57">
        <f t="shared" si="0"/>
        <v>-1.034541021304065E-2</v>
      </c>
      <c r="I57">
        <v>1993</v>
      </c>
      <c r="J57">
        <v>1</v>
      </c>
      <c r="K57" s="90">
        <v>167899</v>
      </c>
      <c r="L57">
        <f t="shared" si="1"/>
        <v>-1.034541021304065E-2</v>
      </c>
      <c r="M57">
        <f t="shared" si="2"/>
        <v>-6.3450519059613719E-3</v>
      </c>
      <c r="N57" s="101">
        <v>-1.0345410213041299E-2</v>
      </c>
      <c r="Q57">
        <v>-6.34505190596179E-3</v>
      </c>
      <c r="T57" s="101">
        <f t="shared" si="3"/>
        <v>-1.0345410213040841E-2</v>
      </c>
    </row>
    <row r="58" spans="1:20" x14ac:dyDescent="0.25">
      <c r="A58">
        <v>1993</v>
      </c>
      <c r="B58">
        <v>2</v>
      </c>
      <c r="C58" s="90">
        <v>167899</v>
      </c>
      <c r="D58">
        <f t="shared" si="0"/>
        <v>0</v>
      </c>
      <c r="I58">
        <v>1993</v>
      </c>
      <c r="J58">
        <v>2</v>
      </c>
      <c r="K58" s="90">
        <v>167899</v>
      </c>
      <c r="L58">
        <f t="shared" si="1"/>
        <v>0</v>
      </c>
      <c r="M58">
        <f t="shared" si="2"/>
        <v>1.034541021304065E-2</v>
      </c>
      <c r="N58" s="101">
        <v>0</v>
      </c>
      <c r="Q58">
        <v>1.0345410213041299E-2</v>
      </c>
      <c r="T58" s="101">
        <f t="shared" si="3"/>
        <v>4.5796699765787707E-16</v>
      </c>
    </row>
    <row r="59" spans="1:20" x14ac:dyDescent="0.25">
      <c r="A59">
        <v>1993</v>
      </c>
      <c r="B59">
        <v>3</v>
      </c>
      <c r="C59" s="90">
        <v>169410</v>
      </c>
      <c r="D59">
        <f t="shared" si="0"/>
        <v>8.9592042132429755E-3</v>
      </c>
      <c r="I59">
        <v>1993</v>
      </c>
      <c r="J59">
        <v>3</v>
      </c>
      <c r="K59" s="90">
        <v>169410</v>
      </c>
      <c r="L59">
        <f t="shared" si="1"/>
        <v>8.9592042132429755E-3</v>
      </c>
      <c r="M59">
        <f t="shared" si="2"/>
        <v>8.9592042132429755E-3</v>
      </c>
      <c r="N59" s="101">
        <v>8.9592042132426997E-3</v>
      </c>
      <c r="Q59">
        <v>8.9592042132426997E-3</v>
      </c>
      <c r="T59" s="101">
        <f t="shared" si="3"/>
        <v>8.9592042132431576E-3</v>
      </c>
    </row>
    <row r="60" spans="1:20" x14ac:dyDescent="0.25">
      <c r="A60">
        <v>1993</v>
      </c>
      <c r="B60">
        <v>4</v>
      </c>
      <c r="C60" s="90">
        <v>170088</v>
      </c>
      <c r="D60">
        <f t="shared" si="0"/>
        <v>3.994137823209498E-3</v>
      </c>
      <c r="I60">
        <v>1993</v>
      </c>
      <c r="J60">
        <v>4</v>
      </c>
      <c r="K60" s="90">
        <v>170088</v>
      </c>
      <c r="L60">
        <f t="shared" si="1"/>
        <v>3.994137823209498E-3</v>
      </c>
      <c r="M60">
        <f t="shared" si="2"/>
        <v>-4.9650663900334775E-3</v>
      </c>
      <c r="N60" s="101">
        <v>3.9941378232111104E-3</v>
      </c>
      <c r="Q60">
        <v>-4.9650663900315797E-3</v>
      </c>
      <c r="T60" s="101">
        <f t="shared" si="3"/>
        <v>3.9941378232115779E-3</v>
      </c>
    </row>
    <row r="61" spans="1:20" x14ac:dyDescent="0.25">
      <c r="A61">
        <v>1994</v>
      </c>
      <c r="B61">
        <v>1</v>
      </c>
      <c r="C61" s="90">
        <v>171555</v>
      </c>
      <c r="D61">
        <f t="shared" si="0"/>
        <v>8.5879647252250675E-3</v>
      </c>
      <c r="I61">
        <v>1994</v>
      </c>
      <c r="J61">
        <v>1</v>
      </c>
      <c r="K61" s="90">
        <v>171555</v>
      </c>
      <c r="L61">
        <f t="shared" si="1"/>
        <v>8.5879647252250675E-3</v>
      </c>
      <c r="M61">
        <f t="shared" si="2"/>
        <v>4.5938269020155695E-3</v>
      </c>
      <c r="N61" s="101">
        <v>8.5879647252244899E-3</v>
      </c>
      <c r="Q61">
        <v>4.5938269020133699E-3</v>
      </c>
      <c r="T61" s="101">
        <f t="shared" si="3"/>
        <v>8.5879647252249478E-3</v>
      </c>
    </row>
    <row r="62" spans="1:20" x14ac:dyDescent="0.25">
      <c r="A62">
        <v>1994</v>
      </c>
      <c r="B62">
        <v>2</v>
      </c>
      <c r="C62" s="90">
        <v>172241</v>
      </c>
      <c r="D62">
        <f t="shared" si="0"/>
        <v>3.9907439902629946E-3</v>
      </c>
      <c r="I62">
        <v>1994</v>
      </c>
      <c r="J62">
        <v>2</v>
      </c>
      <c r="K62" s="90">
        <v>172241</v>
      </c>
      <c r="L62">
        <f t="shared" si="1"/>
        <v>3.9907439902629946E-3</v>
      </c>
      <c r="M62">
        <f t="shared" si="2"/>
        <v>-4.5972207349620729E-3</v>
      </c>
      <c r="N62" s="101">
        <v>3.9907439902631099E-3</v>
      </c>
      <c r="Q62">
        <v>-4.5972207349613799E-3</v>
      </c>
      <c r="T62" s="101">
        <f t="shared" si="3"/>
        <v>3.9907439902635679E-3</v>
      </c>
    </row>
    <row r="63" spans="1:20" x14ac:dyDescent="0.25">
      <c r="A63">
        <v>1994</v>
      </c>
      <c r="B63">
        <v>3</v>
      </c>
      <c r="C63" s="90">
        <v>173103</v>
      </c>
      <c r="D63">
        <f t="shared" si="0"/>
        <v>4.9921341629606325E-3</v>
      </c>
      <c r="I63">
        <v>1994</v>
      </c>
      <c r="J63">
        <v>3</v>
      </c>
      <c r="K63" s="90">
        <v>173103</v>
      </c>
      <c r="L63">
        <f t="shared" si="1"/>
        <v>4.9921341629606325E-3</v>
      </c>
      <c r="M63">
        <f t="shared" si="2"/>
        <v>1.0013901726976379E-3</v>
      </c>
      <c r="N63" s="101">
        <v>4.9921341629612899E-3</v>
      </c>
      <c r="Q63">
        <v>1.00139017269818E-3</v>
      </c>
      <c r="T63" s="101">
        <f t="shared" si="3"/>
        <v>4.9921341629617479E-3</v>
      </c>
    </row>
    <row r="64" spans="1:20" x14ac:dyDescent="0.25">
      <c r="A64">
        <v>1994</v>
      </c>
      <c r="B64">
        <v>4</v>
      </c>
      <c r="C64" s="90">
        <v>174488</v>
      </c>
      <c r="D64">
        <f t="shared" si="0"/>
        <v>7.9691783150379614E-3</v>
      </c>
      <c r="I64">
        <v>1994</v>
      </c>
      <c r="J64">
        <v>4</v>
      </c>
      <c r="K64" s="90">
        <v>174488</v>
      </c>
      <c r="L64">
        <f t="shared" si="1"/>
        <v>7.9691783150379614E-3</v>
      </c>
      <c r="M64">
        <f t="shared" si="2"/>
        <v>2.9770441520773289E-3</v>
      </c>
      <c r="N64" s="101">
        <v>7.9691783150366204E-3</v>
      </c>
      <c r="Q64">
        <v>2.9770441520753301E-3</v>
      </c>
      <c r="T64" s="101">
        <f t="shared" si="3"/>
        <v>7.9691783150370784E-3</v>
      </c>
    </row>
    <row r="65" spans="1:20" x14ac:dyDescent="0.25">
      <c r="A65">
        <v>1995</v>
      </c>
      <c r="B65">
        <v>1</v>
      </c>
      <c r="C65" s="90">
        <v>175964</v>
      </c>
      <c r="D65">
        <f t="shared" si="0"/>
        <v>8.4234572917804475E-3</v>
      </c>
      <c r="E65">
        <v>65.117283999999998</v>
      </c>
      <c r="I65">
        <v>1995</v>
      </c>
      <c r="J65">
        <v>1</v>
      </c>
      <c r="K65" s="90">
        <v>175964</v>
      </c>
      <c r="L65">
        <f t="shared" si="1"/>
        <v>8.4234572917804475E-3</v>
      </c>
      <c r="M65">
        <f t="shared" si="2"/>
        <v>4.5427897674248617E-4</v>
      </c>
      <c r="N65" s="101">
        <v>8.4234572917800607E-3</v>
      </c>
      <c r="Q65">
        <v>4.5427897674343799E-4</v>
      </c>
      <c r="T65" s="101">
        <f t="shared" si="3"/>
        <v>8.4234572917805169E-3</v>
      </c>
    </row>
    <row r="66" spans="1:20" x14ac:dyDescent="0.25">
      <c r="A66">
        <v>1995</v>
      </c>
      <c r="B66">
        <v>2</v>
      </c>
      <c r="C66" s="90">
        <v>177180</v>
      </c>
      <c r="D66">
        <f t="shared" si="0"/>
        <v>6.8867363225545101E-3</v>
      </c>
      <c r="E66">
        <v>65.567031</v>
      </c>
      <c r="F66">
        <f>+LN(E66/E65)</f>
        <v>6.882980188982573E-3</v>
      </c>
      <c r="I66">
        <v>1995</v>
      </c>
      <c r="J66">
        <v>2</v>
      </c>
      <c r="K66" s="90">
        <v>177180</v>
      </c>
      <c r="L66">
        <f t="shared" si="1"/>
        <v>6.8867363225545101E-3</v>
      </c>
      <c r="M66">
        <f t="shared" si="2"/>
        <v>-1.5367209692259375E-3</v>
      </c>
      <c r="N66" s="101">
        <v>6.8867363225546497E-3</v>
      </c>
      <c r="Q66">
        <v>-1.5367209692254101E-3</v>
      </c>
      <c r="T66" s="101">
        <f t="shared" si="3"/>
        <v>6.8867363225551068E-3</v>
      </c>
    </row>
    <row r="67" spans="1:20" x14ac:dyDescent="0.25">
      <c r="A67">
        <v>1995</v>
      </c>
      <c r="B67">
        <v>3</v>
      </c>
      <c r="C67" s="90">
        <v>178027</v>
      </c>
      <c r="D67">
        <f t="shared" si="0"/>
        <v>4.769059198391247E-3</v>
      </c>
      <c r="E67">
        <v>65.880155000000002</v>
      </c>
      <c r="F67">
        <f t="shared" ref="F67:F130" si="4">+LN(E67/E66)</f>
        <v>4.7642646724975618E-3</v>
      </c>
      <c r="I67">
        <v>1995</v>
      </c>
      <c r="J67">
        <v>3</v>
      </c>
      <c r="K67" s="90">
        <v>178027</v>
      </c>
      <c r="L67">
        <f t="shared" si="1"/>
        <v>4.769059198391247E-3</v>
      </c>
      <c r="M67">
        <f t="shared" si="2"/>
        <v>-2.1176771241632631E-3</v>
      </c>
      <c r="N67" s="101">
        <v>4.7690591983915401E-3</v>
      </c>
      <c r="Q67">
        <v>-2.1176771241631E-3</v>
      </c>
      <c r="T67" s="101">
        <f t="shared" si="3"/>
        <v>4.7690591983920068E-3</v>
      </c>
    </row>
    <row r="68" spans="1:20" x14ac:dyDescent="0.25">
      <c r="A68">
        <v>1995</v>
      </c>
      <c r="B68">
        <v>4</v>
      </c>
      <c r="C68" s="90">
        <v>179278</v>
      </c>
      <c r="D68">
        <f t="shared" si="0"/>
        <v>7.0024495141211528E-3</v>
      </c>
      <c r="E68">
        <v>66.343106000000006</v>
      </c>
      <c r="F68">
        <f t="shared" si="4"/>
        <v>7.002593768775555E-3</v>
      </c>
      <c r="I68">
        <v>1995</v>
      </c>
      <c r="J68">
        <v>4</v>
      </c>
      <c r="K68" s="90">
        <v>179278</v>
      </c>
      <c r="L68">
        <f t="shared" si="1"/>
        <v>7.0024495141211528E-3</v>
      </c>
      <c r="M68">
        <f t="shared" si="2"/>
        <v>2.2333903157299058E-3</v>
      </c>
      <c r="N68" s="101">
        <v>7.0024495141218701E-3</v>
      </c>
      <c r="Q68">
        <v>2.2333903157303299E-3</v>
      </c>
      <c r="T68" s="101">
        <f t="shared" si="3"/>
        <v>7.0024495141223367E-3</v>
      </c>
    </row>
    <row r="69" spans="1:20" x14ac:dyDescent="0.25">
      <c r="A69">
        <v>1996</v>
      </c>
      <c r="B69">
        <v>1</v>
      </c>
      <c r="C69" s="90">
        <v>180436</v>
      </c>
      <c r="D69">
        <f t="shared" si="0"/>
        <v>6.4384705643865938E-3</v>
      </c>
      <c r="E69">
        <v>66.771748000000002</v>
      </c>
      <c r="F69">
        <f t="shared" si="4"/>
        <v>6.4402051109525198E-3</v>
      </c>
      <c r="I69">
        <v>1996</v>
      </c>
      <c r="J69">
        <v>1</v>
      </c>
      <c r="K69" s="90">
        <v>180436</v>
      </c>
      <c r="L69">
        <f t="shared" si="1"/>
        <v>6.4384705643865938E-3</v>
      </c>
      <c r="M69">
        <f t="shared" si="2"/>
        <v>-5.6397894973455893E-4</v>
      </c>
      <c r="N69" s="101">
        <v>6.43847056438673E-3</v>
      </c>
      <c r="Q69">
        <v>-5.6397894973514396E-4</v>
      </c>
      <c r="T69" s="101">
        <f t="shared" si="3"/>
        <v>6.4384705643871932E-3</v>
      </c>
    </row>
    <row r="70" spans="1:20" x14ac:dyDescent="0.25">
      <c r="A70">
        <v>1996</v>
      </c>
      <c r="B70">
        <v>2</v>
      </c>
      <c r="C70" s="90">
        <v>181582</v>
      </c>
      <c r="D70">
        <f t="shared" si="0"/>
        <v>6.3311980510693871E-3</v>
      </c>
      <c r="E70">
        <v>67.196009000000004</v>
      </c>
      <c r="F70">
        <f t="shared" si="4"/>
        <v>6.3337989355043553E-3</v>
      </c>
      <c r="I70">
        <v>1996</v>
      </c>
      <c r="J70">
        <v>2</v>
      </c>
      <c r="K70" s="90">
        <v>181582</v>
      </c>
      <c r="L70">
        <f t="shared" si="1"/>
        <v>6.3311980510693871E-3</v>
      </c>
      <c r="M70">
        <f t="shared" si="2"/>
        <v>-1.0727251331720672E-4</v>
      </c>
      <c r="N70" s="101">
        <v>6.3311980510682899E-3</v>
      </c>
      <c r="Q70">
        <v>-1.07272513318434E-4</v>
      </c>
      <c r="T70" s="101">
        <f t="shared" si="3"/>
        <v>6.3311980510687592E-3</v>
      </c>
    </row>
    <row r="71" spans="1:20" x14ac:dyDescent="0.25">
      <c r="A71">
        <v>1996</v>
      </c>
      <c r="B71">
        <v>3</v>
      </c>
      <c r="C71" s="90">
        <v>183351</v>
      </c>
      <c r="D71">
        <f t="shared" ref="D71:D134" si="5">+LN(C71/C70)</f>
        <v>9.6950062402389025E-3</v>
      </c>
      <c r="E71">
        <v>67.850357000000002</v>
      </c>
      <c r="F71">
        <f t="shared" si="4"/>
        <v>9.6907919890181146E-3</v>
      </c>
      <c r="I71">
        <v>1996</v>
      </c>
      <c r="J71">
        <v>3</v>
      </c>
      <c r="K71" s="90">
        <v>183351</v>
      </c>
      <c r="L71">
        <f t="shared" ref="L71:L134" si="6">+LN(K71/K70)</f>
        <v>9.6950062402389025E-3</v>
      </c>
      <c r="M71">
        <f t="shared" si="2"/>
        <v>3.3638081891695154E-3</v>
      </c>
      <c r="N71" s="101">
        <v>9.6950062402392199E-3</v>
      </c>
      <c r="Q71">
        <v>3.3638081891709201E-3</v>
      </c>
      <c r="T71" s="101">
        <f t="shared" si="3"/>
        <v>9.6950062402396796E-3</v>
      </c>
    </row>
    <row r="72" spans="1:20" x14ac:dyDescent="0.25">
      <c r="A72">
        <v>1996</v>
      </c>
      <c r="B72">
        <v>4</v>
      </c>
      <c r="C72" s="90">
        <v>184083</v>
      </c>
      <c r="D72">
        <f t="shared" si="5"/>
        <v>3.9843943042779766E-3</v>
      </c>
      <c r="E72">
        <v>68.121515000000002</v>
      </c>
      <c r="F72">
        <f t="shared" si="4"/>
        <v>3.9884478380736782E-3</v>
      </c>
      <c r="I72">
        <v>1996</v>
      </c>
      <c r="J72">
        <v>4</v>
      </c>
      <c r="K72" s="90">
        <v>184083</v>
      </c>
      <c r="L72">
        <f t="shared" si="6"/>
        <v>3.9843943042779766E-3</v>
      </c>
      <c r="M72">
        <f t="shared" ref="M72:M135" si="7">+L72-L71</f>
        <v>-5.7106119359609259E-3</v>
      </c>
      <c r="N72" s="101">
        <v>3.9843943042789896E-3</v>
      </c>
      <c r="Q72">
        <v>-5.7106119359602303E-3</v>
      </c>
      <c r="T72" s="101">
        <f t="shared" ref="T72:T135" si="8">+Q72+T71</f>
        <v>3.9843943042794493E-3</v>
      </c>
    </row>
    <row r="73" spans="1:20" x14ac:dyDescent="0.25">
      <c r="A73">
        <v>1997</v>
      </c>
      <c r="B73">
        <v>1</v>
      </c>
      <c r="C73" s="90">
        <v>186125</v>
      </c>
      <c r="D73">
        <f t="shared" si="5"/>
        <v>1.1031748147801468E-2</v>
      </c>
      <c r="E73">
        <v>68.877077999999997</v>
      </c>
      <c r="F73">
        <f t="shared" si="4"/>
        <v>1.103034190527169E-2</v>
      </c>
      <c r="I73">
        <v>1997</v>
      </c>
      <c r="J73">
        <v>1</v>
      </c>
      <c r="K73" s="90">
        <v>186125</v>
      </c>
      <c r="L73">
        <f t="shared" si="6"/>
        <v>1.1031748147801468E-2</v>
      </c>
      <c r="M73">
        <f t="shared" si="7"/>
        <v>7.0473538435234916E-3</v>
      </c>
      <c r="N73" s="101">
        <v>1.1031748147800601E-2</v>
      </c>
      <c r="Q73">
        <v>7.0473538435216199E-3</v>
      </c>
      <c r="T73" s="101">
        <f t="shared" si="8"/>
        <v>1.1031748147801069E-2</v>
      </c>
    </row>
    <row r="74" spans="1:20" x14ac:dyDescent="0.25">
      <c r="A74">
        <v>1997</v>
      </c>
      <c r="B74">
        <v>2</v>
      </c>
      <c r="C74" s="90">
        <v>187936</v>
      </c>
      <c r="D74">
        <f t="shared" si="5"/>
        <v>9.6829883359359041E-3</v>
      </c>
      <c r="E74">
        <v>69.547068999999993</v>
      </c>
      <c r="F74">
        <f t="shared" si="4"/>
        <v>9.6803375209343068E-3</v>
      </c>
      <c r="I74">
        <v>1997</v>
      </c>
      <c r="J74">
        <v>2</v>
      </c>
      <c r="K74" s="90">
        <v>187936</v>
      </c>
      <c r="L74">
        <f t="shared" si="6"/>
        <v>9.6829883359359041E-3</v>
      </c>
      <c r="M74">
        <f t="shared" si="7"/>
        <v>-1.3487598118655641E-3</v>
      </c>
      <c r="N74" s="101">
        <v>9.6829883359354999E-3</v>
      </c>
      <c r="Q74">
        <v>-1.3487598118651E-3</v>
      </c>
      <c r="T74" s="101">
        <f t="shared" si="8"/>
        <v>9.68298833593597E-3</v>
      </c>
    </row>
    <row r="75" spans="1:20" x14ac:dyDescent="0.25">
      <c r="A75">
        <v>1997</v>
      </c>
      <c r="B75">
        <v>3</v>
      </c>
      <c r="C75" s="90">
        <v>189780</v>
      </c>
      <c r="D75">
        <f t="shared" si="5"/>
        <v>9.7640272055035775E-3</v>
      </c>
      <c r="E75">
        <v>70.229359000000002</v>
      </c>
      <c r="F75">
        <f t="shared" si="4"/>
        <v>9.7626678378376196E-3</v>
      </c>
      <c r="I75">
        <v>1997</v>
      </c>
      <c r="J75">
        <v>3</v>
      </c>
      <c r="K75" s="90">
        <v>189780</v>
      </c>
      <c r="L75">
        <f t="shared" si="6"/>
        <v>9.7640272055035775E-3</v>
      </c>
      <c r="M75">
        <f t="shared" si="7"/>
        <v>8.1038869567673366E-5</v>
      </c>
      <c r="N75" s="101">
        <v>9.7640272055041707E-3</v>
      </c>
      <c r="Q75" s="96">
        <v>8.1038869568672499E-5</v>
      </c>
      <c r="T75" s="101">
        <f t="shared" si="8"/>
        <v>9.7640272055046426E-3</v>
      </c>
    </row>
    <row r="76" spans="1:20" x14ac:dyDescent="0.25">
      <c r="A76">
        <v>1997</v>
      </c>
      <c r="B76">
        <v>4</v>
      </c>
      <c r="C76" s="90">
        <v>192526</v>
      </c>
      <c r="D76">
        <f t="shared" si="5"/>
        <v>1.436570299684428E-2</v>
      </c>
      <c r="E76">
        <v>71.245839000000004</v>
      </c>
      <c r="F76">
        <f t="shared" si="4"/>
        <v>1.4369974467775101E-2</v>
      </c>
      <c r="I76">
        <v>1997</v>
      </c>
      <c r="J76">
        <v>4</v>
      </c>
      <c r="K76" s="90">
        <v>192526</v>
      </c>
      <c r="L76">
        <f t="shared" si="6"/>
        <v>1.436570299684428E-2</v>
      </c>
      <c r="M76">
        <f t="shared" si="7"/>
        <v>4.6016757913407026E-3</v>
      </c>
      <c r="N76" s="101">
        <v>1.43657029968444E-2</v>
      </c>
      <c r="Q76">
        <v>4.6016757913402897E-3</v>
      </c>
      <c r="T76" s="101">
        <f t="shared" si="8"/>
        <v>1.4365702996844932E-2</v>
      </c>
    </row>
    <row r="77" spans="1:20" x14ac:dyDescent="0.25">
      <c r="A77">
        <v>1998</v>
      </c>
      <c r="B77">
        <v>1</v>
      </c>
      <c r="C77" s="90">
        <v>194375</v>
      </c>
      <c r="D77">
        <f t="shared" si="5"/>
        <v>9.5580733910418467E-3</v>
      </c>
      <c r="E77">
        <v>71.929910000000007</v>
      </c>
      <c r="F77">
        <f t="shared" si="4"/>
        <v>9.5557552186082036E-3</v>
      </c>
      <c r="I77">
        <v>1998</v>
      </c>
      <c r="J77">
        <v>1</v>
      </c>
      <c r="K77" s="90">
        <v>194375</v>
      </c>
      <c r="L77">
        <f t="shared" si="6"/>
        <v>9.5580733910418467E-3</v>
      </c>
      <c r="M77">
        <f t="shared" si="7"/>
        <v>-4.8076296058024333E-3</v>
      </c>
      <c r="N77" s="101">
        <v>9.5580733910409707E-3</v>
      </c>
      <c r="Q77">
        <v>-4.8076296058034897E-3</v>
      </c>
      <c r="T77" s="101">
        <f t="shared" si="8"/>
        <v>9.5580733910414425E-3</v>
      </c>
    </row>
    <row r="78" spans="1:20" x14ac:dyDescent="0.25">
      <c r="A78">
        <v>1998</v>
      </c>
      <c r="B78">
        <v>2</v>
      </c>
      <c r="C78" s="90">
        <v>195968</v>
      </c>
      <c r="D78">
        <f t="shared" si="5"/>
        <v>8.1620976616652817E-3</v>
      </c>
      <c r="E78">
        <v>72.519424999999998</v>
      </c>
      <c r="F78">
        <f t="shared" si="4"/>
        <v>8.1622843459806266E-3</v>
      </c>
      <c r="I78">
        <v>1998</v>
      </c>
      <c r="J78">
        <v>2</v>
      </c>
      <c r="K78" s="90">
        <v>195968</v>
      </c>
      <c r="L78">
        <f t="shared" si="6"/>
        <v>8.1620976616652817E-3</v>
      </c>
      <c r="M78">
        <f t="shared" si="7"/>
        <v>-1.395975729376565E-3</v>
      </c>
      <c r="N78" s="101">
        <v>8.1620976616658594E-3</v>
      </c>
      <c r="Q78">
        <v>-1.39597572937511E-3</v>
      </c>
      <c r="T78" s="101">
        <f t="shared" si="8"/>
        <v>8.1620976616663329E-3</v>
      </c>
    </row>
    <row r="79" spans="1:20" x14ac:dyDescent="0.25">
      <c r="A79">
        <v>1998</v>
      </c>
      <c r="B79">
        <v>3</v>
      </c>
      <c r="C79" s="90">
        <v>198255</v>
      </c>
      <c r="D79">
        <f t="shared" si="5"/>
        <v>1.1602700282715829E-2</v>
      </c>
      <c r="E79">
        <v>73.366011</v>
      </c>
      <c r="F79">
        <f t="shared" si="4"/>
        <v>1.1606305969482438E-2</v>
      </c>
      <c r="I79">
        <v>1998</v>
      </c>
      <c r="J79">
        <v>3</v>
      </c>
      <c r="K79" s="90">
        <v>198255</v>
      </c>
      <c r="L79">
        <f t="shared" si="6"/>
        <v>1.1602700282715829E-2</v>
      </c>
      <c r="M79">
        <f t="shared" si="7"/>
        <v>3.440602621050547E-3</v>
      </c>
      <c r="N79" s="101">
        <v>1.1602700282715201E-2</v>
      </c>
      <c r="Q79">
        <v>3.4406026210493899E-3</v>
      </c>
      <c r="T79" s="101">
        <f t="shared" si="8"/>
        <v>1.1602700282715723E-2</v>
      </c>
    </row>
    <row r="80" spans="1:20" x14ac:dyDescent="0.25">
      <c r="A80">
        <v>1998</v>
      </c>
      <c r="B80">
        <v>4</v>
      </c>
      <c r="C80" s="90">
        <v>200337</v>
      </c>
      <c r="D80">
        <f t="shared" si="5"/>
        <v>1.0446867650342345E-2</v>
      </c>
      <c r="E80">
        <v>74.136362000000005</v>
      </c>
      <c r="F80">
        <f t="shared" si="4"/>
        <v>1.0445364212864889E-2</v>
      </c>
      <c r="I80">
        <v>1998</v>
      </c>
      <c r="J80">
        <v>4</v>
      </c>
      <c r="K80" s="90">
        <v>200337</v>
      </c>
      <c r="L80">
        <f t="shared" si="6"/>
        <v>1.0446867650342345E-2</v>
      </c>
      <c r="M80">
        <f t="shared" si="7"/>
        <v>-1.1558326323734842E-3</v>
      </c>
      <c r="N80" s="101">
        <v>1.04468676503426E-2</v>
      </c>
      <c r="Q80">
        <v>-1.1558326323726201E-3</v>
      </c>
      <c r="T80" s="101">
        <f t="shared" si="8"/>
        <v>1.0446867650343103E-2</v>
      </c>
    </row>
    <row r="81" spans="1:20" x14ac:dyDescent="0.25">
      <c r="A81">
        <v>1999</v>
      </c>
      <c r="B81">
        <v>1</v>
      </c>
      <c r="C81" s="90">
        <v>201965</v>
      </c>
      <c r="D81">
        <f t="shared" si="5"/>
        <v>8.0934665337325431E-3</v>
      </c>
      <c r="E81">
        <v>74.738650000000007</v>
      </c>
      <c r="F81">
        <f t="shared" si="4"/>
        <v>8.0912340867846776E-3</v>
      </c>
      <c r="I81">
        <v>1999</v>
      </c>
      <c r="J81">
        <v>1</v>
      </c>
      <c r="K81" s="90">
        <v>201965</v>
      </c>
      <c r="L81">
        <f t="shared" si="6"/>
        <v>8.0934665337325431E-3</v>
      </c>
      <c r="M81">
        <f t="shared" si="7"/>
        <v>-2.3534011166098014E-3</v>
      </c>
      <c r="N81" s="101">
        <v>8.0934665337330999E-3</v>
      </c>
      <c r="Q81">
        <v>-2.3534011166095299E-3</v>
      </c>
      <c r="T81" s="101">
        <f t="shared" si="8"/>
        <v>8.0934665337335718E-3</v>
      </c>
    </row>
    <row r="82" spans="1:20" x14ac:dyDescent="0.25">
      <c r="A82">
        <v>1999</v>
      </c>
      <c r="B82">
        <v>2</v>
      </c>
      <c r="C82" s="90">
        <v>204999</v>
      </c>
      <c r="D82">
        <f t="shared" si="5"/>
        <v>1.4910686015775223E-2</v>
      </c>
      <c r="E82">
        <v>75.861481999999995</v>
      </c>
      <c r="F82">
        <f t="shared" si="4"/>
        <v>1.491171078013866E-2</v>
      </c>
      <c r="I82">
        <v>1999</v>
      </c>
      <c r="J82">
        <v>2</v>
      </c>
      <c r="K82" s="90">
        <v>204999</v>
      </c>
      <c r="L82">
        <f t="shared" si="6"/>
        <v>1.4910686015775223E-2</v>
      </c>
      <c r="M82">
        <f t="shared" si="7"/>
        <v>6.8172194820426794E-3</v>
      </c>
      <c r="N82" s="101">
        <v>1.49106860157743E-2</v>
      </c>
      <c r="Q82">
        <v>6.8172194820412804E-3</v>
      </c>
      <c r="T82" s="101">
        <f t="shared" si="8"/>
        <v>1.4910686015774853E-2</v>
      </c>
    </row>
    <row r="83" spans="1:20" x14ac:dyDescent="0.25">
      <c r="A83">
        <v>1999</v>
      </c>
      <c r="B83">
        <v>3</v>
      </c>
      <c r="C83" s="90">
        <v>207459</v>
      </c>
      <c r="D83">
        <f t="shared" si="5"/>
        <v>1.1928628708029951E-2</v>
      </c>
      <c r="E83">
        <v>76.771859000000006</v>
      </c>
      <c r="F83">
        <f t="shared" si="4"/>
        <v>1.1929081677575885E-2</v>
      </c>
      <c r="I83">
        <v>1999</v>
      </c>
      <c r="J83">
        <v>3</v>
      </c>
      <c r="K83" s="90">
        <v>207459</v>
      </c>
      <c r="L83">
        <f t="shared" si="6"/>
        <v>1.1928628708029951E-2</v>
      </c>
      <c r="M83">
        <f t="shared" si="7"/>
        <v>-2.9820573077452717E-3</v>
      </c>
      <c r="N83" s="101">
        <v>1.19286287080306E-2</v>
      </c>
      <c r="Q83">
        <v>-2.9820573077437001E-3</v>
      </c>
      <c r="T83" s="101">
        <f t="shared" si="8"/>
        <v>1.1928628708031153E-2</v>
      </c>
    </row>
    <row r="84" spans="1:20" x14ac:dyDescent="0.25">
      <c r="A84">
        <v>1999</v>
      </c>
      <c r="B84">
        <v>4</v>
      </c>
      <c r="C84" s="90">
        <v>209895</v>
      </c>
      <c r="D84">
        <f t="shared" si="5"/>
        <v>1.1673675890026528E-2</v>
      </c>
      <c r="E84">
        <v>77.673340999999994</v>
      </c>
      <c r="F84">
        <f t="shared" si="4"/>
        <v>1.167394309280546E-2</v>
      </c>
      <c r="I84">
        <v>1999</v>
      </c>
      <c r="J84">
        <v>4</v>
      </c>
      <c r="K84" s="90">
        <v>209895</v>
      </c>
      <c r="L84">
        <f t="shared" si="6"/>
        <v>1.1673675890026528E-2</v>
      </c>
      <c r="M84">
        <f t="shared" si="7"/>
        <v>-2.5495281800342294E-4</v>
      </c>
      <c r="N84" s="101">
        <v>1.1673675890026601E-2</v>
      </c>
      <c r="Q84">
        <v>-2.5495281800402798E-4</v>
      </c>
      <c r="T84" s="101">
        <f t="shared" si="8"/>
        <v>1.1673675890027125E-2</v>
      </c>
    </row>
    <row r="85" spans="1:20" x14ac:dyDescent="0.25">
      <c r="A85">
        <v>2000</v>
      </c>
      <c r="B85">
        <v>1</v>
      </c>
      <c r="C85" s="90">
        <v>213238</v>
      </c>
      <c r="D85">
        <f t="shared" si="5"/>
        <v>1.5801507131432108E-2</v>
      </c>
      <c r="E85">
        <v>78.910467999999995</v>
      </c>
      <c r="F85">
        <f t="shared" si="4"/>
        <v>1.5801796494950799E-2</v>
      </c>
      <c r="I85">
        <v>2000</v>
      </c>
      <c r="J85">
        <v>1</v>
      </c>
      <c r="K85" s="90">
        <v>213238</v>
      </c>
      <c r="L85">
        <f t="shared" si="6"/>
        <v>1.5801507131432108E-2</v>
      </c>
      <c r="M85">
        <f t="shared" si="7"/>
        <v>4.1278312414055798E-3</v>
      </c>
      <c r="N85" s="101">
        <v>1.5801507131431601E-2</v>
      </c>
      <c r="Q85">
        <v>4.1278312414050299E-3</v>
      </c>
      <c r="T85" s="101">
        <f t="shared" si="8"/>
        <v>1.5801507131432156E-2</v>
      </c>
    </row>
    <row r="86" spans="1:20" x14ac:dyDescent="0.25">
      <c r="A86">
        <v>2000</v>
      </c>
      <c r="B86">
        <v>2</v>
      </c>
      <c r="C86" s="90">
        <v>215871</v>
      </c>
      <c r="D86">
        <f t="shared" si="5"/>
        <v>1.2272094246496492E-2</v>
      </c>
      <c r="E86">
        <v>79.884927000000005</v>
      </c>
      <c r="F86">
        <f t="shared" si="4"/>
        <v>1.2273293342905237E-2</v>
      </c>
      <c r="I86">
        <v>2000</v>
      </c>
      <c r="J86">
        <v>2</v>
      </c>
      <c r="K86" s="90">
        <v>215871</v>
      </c>
      <c r="L86">
        <f t="shared" si="6"/>
        <v>1.2272094246496492E-2</v>
      </c>
      <c r="M86">
        <f t="shared" si="7"/>
        <v>-3.5294128849356152E-3</v>
      </c>
      <c r="N86" s="101">
        <v>1.2272094246496199E-2</v>
      </c>
      <c r="Q86">
        <v>-3.52941288493546E-3</v>
      </c>
      <c r="T86" s="101">
        <f t="shared" si="8"/>
        <v>1.2272094246496695E-2</v>
      </c>
    </row>
    <row r="87" spans="1:20" x14ac:dyDescent="0.25">
      <c r="A87">
        <v>2000</v>
      </c>
      <c r="B87">
        <v>3</v>
      </c>
      <c r="C87" s="90">
        <v>218193</v>
      </c>
      <c r="D87">
        <f t="shared" si="5"/>
        <v>1.0698985170715174E-2</v>
      </c>
      <c r="E87">
        <v>80.743825999999999</v>
      </c>
      <c r="F87">
        <f t="shared" si="4"/>
        <v>1.0694314309843595E-2</v>
      </c>
      <c r="I87">
        <v>2000</v>
      </c>
      <c r="J87">
        <v>3</v>
      </c>
      <c r="K87" s="90">
        <v>218193</v>
      </c>
      <c r="L87">
        <f t="shared" si="6"/>
        <v>1.0698985170715174E-2</v>
      </c>
      <c r="M87">
        <f t="shared" si="7"/>
        <v>-1.5731090757813183E-3</v>
      </c>
      <c r="N87" s="101">
        <v>1.0698985170716199E-2</v>
      </c>
      <c r="Q87">
        <v>-1.5731090757800099E-3</v>
      </c>
      <c r="T87" s="101">
        <f t="shared" si="8"/>
        <v>1.0698985170716685E-2</v>
      </c>
    </row>
    <row r="88" spans="1:20" x14ac:dyDescent="0.25">
      <c r="A88">
        <v>2000</v>
      </c>
      <c r="B88">
        <v>4</v>
      </c>
      <c r="C88" s="90">
        <v>220616</v>
      </c>
      <c r="D88">
        <f t="shared" si="5"/>
        <v>1.1043641429932718E-2</v>
      </c>
      <c r="E88">
        <v>81.640279000000007</v>
      </c>
      <c r="F88">
        <f t="shared" si="4"/>
        <v>1.1041254402880722E-2</v>
      </c>
      <c r="I88">
        <v>2000</v>
      </c>
      <c r="J88">
        <v>4</v>
      </c>
      <c r="K88" s="90">
        <v>220616</v>
      </c>
      <c r="L88">
        <f t="shared" si="6"/>
        <v>1.1043641429932718E-2</v>
      </c>
      <c r="M88">
        <f t="shared" si="7"/>
        <v>3.4465625921754374E-4</v>
      </c>
      <c r="N88" s="101">
        <v>1.10436414299321E-2</v>
      </c>
      <c r="Q88">
        <v>3.4465625921597999E-4</v>
      </c>
      <c r="T88" s="101">
        <f t="shared" si="8"/>
        <v>1.1043641429932666E-2</v>
      </c>
    </row>
    <row r="89" spans="1:20" x14ac:dyDescent="0.25">
      <c r="A89">
        <v>2001</v>
      </c>
      <c r="B89">
        <v>1</v>
      </c>
      <c r="C89" s="90">
        <v>222813</v>
      </c>
      <c r="D89">
        <f t="shared" si="5"/>
        <v>9.9092209910051059E-3</v>
      </c>
      <c r="E89">
        <v>82.453929000000002</v>
      </c>
      <c r="F89">
        <f t="shared" si="4"/>
        <v>9.9169456151039122E-3</v>
      </c>
      <c r="I89">
        <v>2001</v>
      </c>
      <c r="J89">
        <v>1</v>
      </c>
      <c r="K89" s="90">
        <v>222813</v>
      </c>
      <c r="L89">
        <f t="shared" si="6"/>
        <v>9.9092209910051059E-3</v>
      </c>
      <c r="M89">
        <f t="shared" si="7"/>
        <v>-1.1344204389276118E-3</v>
      </c>
      <c r="N89" s="101">
        <v>9.9092209910054407E-3</v>
      </c>
      <c r="Q89">
        <v>-1.1344204389267499E-3</v>
      </c>
      <c r="T89" s="101">
        <f t="shared" si="8"/>
        <v>9.9092209910059161E-3</v>
      </c>
    </row>
    <row r="90" spans="1:20" x14ac:dyDescent="0.25">
      <c r="A90">
        <v>2001</v>
      </c>
      <c r="B90">
        <v>2</v>
      </c>
      <c r="C90" s="90">
        <v>224578</v>
      </c>
      <c r="D90">
        <f t="shared" si="5"/>
        <v>7.8902309468581715E-3</v>
      </c>
      <c r="E90">
        <v>83.106837999999996</v>
      </c>
      <c r="F90">
        <f t="shared" si="4"/>
        <v>7.8872838846486635E-3</v>
      </c>
      <c r="I90">
        <v>2001</v>
      </c>
      <c r="J90">
        <v>2</v>
      </c>
      <c r="K90" s="90">
        <v>224578</v>
      </c>
      <c r="L90">
        <f t="shared" si="6"/>
        <v>7.8902309468581715E-3</v>
      </c>
      <c r="M90">
        <f t="shared" si="7"/>
        <v>-2.0189900441469344E-3</v>
      </c>
      <c r="N90" s="101">
        <v>7.8902309468578107E-3</v>
      </c>
      <c r="Q90">
        <v>-2.01899004414762E-3</v>
      </c>
      <c r="T90" s="101">
        <f t="shared" si="8"/>
        <v>7.8902309468582964E-3</v>
      </c>
    </row>
    <row r="91" spans="1:20" x14ac:dyDescent="0.25">
      <c r="A91">
        <v>2001</v>
      </c>
      <c r="B91">
        <v>3</v>
      </c>
      <c r="C91" s="90">
        <v>226830</v>
      </c>
      <c r="D91">
        <f t="shared" si="5"/>
        <v>9.9777526460622015E-3</v>
      </c>
      <c r="E91">
        <v>83.940428999999995</v>
      </c>
      <c r="F91">
        <f t="shared" si="4"/>
        <v>9.9803838078209757E-3</v>
      </c>
      <c r="I91">
        <v>2001</v>
      </c>
      <c r="J91">
        <v>3</v>
      </c>
      <c r="K91" s="90">
        <v>226830</v>
      </c>
      <c r="L91">
        <f t="shared" si="6"/>
        <v>9.9777526460622015E-3</v>
      </c>
      <c r="M91">
        <f t="shared" si="7"/>
        <v>2.0875216992040299E-3</v>
      </c>
      <c r="N91" s="101">
        <v>9.9777526460620401E-3</v>
      </c>
      <c r="Q91">
        <v>2.0875216992042298E-3</v>
      </c>
      <c r="T91" s="101">
        <f t="shared" si="8"/>
        <v>9.9777526460625258E-3</v>
      </c>
    </row>
    <row r="92" spans="1:20" x14ac:dyDescent="0.25">
      <c r="A92">
        <v>2001</v>
      </c>
      <c r="B92">
        <v>4</v>
      </c>
      <c r="C92" s="90">
        <v>228421</v>
      </c>
      <c r="D92">
        <f t="shared" si="5"/>
        <v>6.989579274948845E-3</v>
      </c>
      <c r="E92">
        <v>84.528964000000002</v>
      </c>
      <c r="F92">
        <f t="shared" si="4"/>
        <v>6.9868761761367514E-3</v>
      </c>
      <c r="I92">
        <v>2001</v>
      </c>
      <c r="J92">
        <v>4</v>
      </c>
      <c r="K92" s="90">
        <v>228421</v>
      </c>
      <c r="L92">
        <f t="shared" si="6"/>
        <v>6.989579274948845E-3</v>
      </c>
      <c r="M92">
        <f t="shared" si="7"/>
        <v>-2.9881733711133564E-3</v>
      </c>
      <c r="N92" s="101">
        <v>6.9895792749488104E-3</v>
      </c>
      <c r="Q92">
        <v>-2.9881733711132302E-3</v>
      </c>
      <c r="T92" s="101">
        <f t="shared" si="8"/>
        <v>6.9895792749492952E-3</v>
      </c>
    </row>
    <row r="93" spans="1:20" x14ac:dyDescent="0.25">
      <c r="A93">
        <v>2002</v>
      </c>
      <c r="B93">
        <v>1</v>
      </c>
      <c r="C93" s="90">
        <v>229729</v>
      </c>
      <c r="D93">
        <f t="shared" si="5"/>
        <v>5.7099358453130463E-3</v>
      </c>
      <c r="E93">
        <v>85.012940999999998</v>
      </c>
      <c r="F93">
        <f t="shared" si="4"/>
        <v>5.7092470987873791E-3</v>
      </c>
      <c r="I93">
        <v>2002</v>
      </c>
      <c r="J93">
        <v>1</v>
      </c>
      <c r="K93" s="90">
        <v>229729</v>
      </c>
      <c r="L93">
        <f t="shared" si="6"/>
        <v>5.7099358453130463E-3</v>
      </c>
      <c r="M93">
        <f t="shared" si="7"/>
        <v>-1.2796434296357987E-3</v>
      </c>
      <c r="N93" s="101">
        <v>5.70993584531365E-3</v>
      </c>
      <c r="Q93">
        <v>-1.27964342963515E-3</v>
      </c>
      <c r="T93" s="101">
        <f t="shared" si="8"/>
        <v>5.7099358453141453E-3</v>
      </c>
    </row>
    <row r="94" spans="1:20" x14ac:dyDescent="0.25">
      <c r="A94">
        <v>2002</v>
      </c>
      <c r="B94">
        <v>2</v>
      </c>
      <c r="C94" s="90">
        <v>231453</v>
      </c>
      <c r="D94">
        <f t="shared" si="5"/>
        <v>7.4764757975262636E-3</v>
      </c>
      <c r="E94">
        <v>85.650959</v>
      </c>
      <c r="F94">
        <f t="shared" si="4"/>
        <v>7.4769294775948103E-3</v>
      </c>
      <c r="I94">
        <v>2002</v>
      </c>
      <c r="J94">
        <v>2</v>
      </c>
      <c r="K94" s="90">
        <v>231453</v>
      </c>
      <c r="L94">
        <f t="shared" si="6"/>
        <v>7.4764757975262636E-3</v>
      </c>
      <c r="M94">
        <f t="shared" si="7"/>
        <v>1.7665399522132173E-3</v>
      </c>
      <c r="N94" s="101">
        <v>7.4764757975263E-3</v>
      </c>
      <c r="Q94">
        <v>1.76653995221265E-3</v>
      </c>
      <c r="T94" s="101">
        <f t="shared" si="8"/>
        <v>7.4764757975267953E-3</v>
      </c>
    </row>
    <row r="95" spans="1:20" x14ac:dyDescent="0.25">
      <c r="A95">
        <v>2002</v>
      </c>
      <c r="B95">
        <v>3</v>
      </c>
      <c r="C95" s="90">
        <v>232854</v>
      </c>
      <c r="D95">
        <f t="shared" si="5"/>
        <v>6.0348185658187052E-3</v>
      </c>
      <c r="E95">
        <v>86.169265999999993</v>
      </c>
      <c r="F95">
        <f t="shared" si="4"/>
        <v>6.0331497313456089E-3</v>
      </c>
      <c r="I95">
        <v>2002</v>
      </c>
      <c r="J95">
        <v>3</v>
      </c>
      <c r="K95" s="90">
        <v>232854</v>
      </c>
      <c r="L95">
        <f t="shared" si="6"/>
        <v>6.0348185658187052E-3</v>
      </c>
      <c r="M95">
        <f t="shared" si="7"/>
        <v>-1.4416572317075584E-3</v>
      </c>
      <c r="N95" s="101">
        <v>6.0348185658174397E-3</v>
      </c>
      <c r="Q95">
        <v>-1.4416572317088501E-3</v>
      </c>
      <c r="T95" s="101">
        <f t="shared" si="8"/>
        <v>6.0348185658179454E-3</v>
      </c>
    </row>
    <row r="96" spans="1:20" x14ac:dyDescent="0.25">
      <c r="A96">
        <v>2002</v>
      </c>
      <c r="B96">
        <v>4</v>
      </c>
      <c r="C96" s="90">
        <v>234602</v>
      </c>
      <c r="D96">
        <f t="shared" si="5"/>
        <v>7.4788136103314364E-3</v>
      </c>
      <c r="E96">
        <v>86.816389000000001</v>
      </c>
      <c r="F96">
        <f t="shared" si="4"/>
        <v>7.481846037686906E-3</v>
      </c>
      <c r="I96">
        <v>2002</v>
      </c>
      <c r="J96">
        <v>4</v>
      </c>
      <c r="K96" s="90">
        <v>234602</v>
      </c>
      <c r="L96">
        <f t="shared" si="6"/>
        <v>7.4788136103314364E-3</v>
      </c>
      <c r="M96">
        <f t="shared" si="7"/>
        <v>1.4439950445127312E-3</v>
      </c>
      <c r="N96" s="101">
        <v>7.4788136103318597E-3</v>
      </c>
      <c r="Q96">
        <v>1.4439950445144199E-3</v>
      </c>
      <c r="T96" s="101">
        <f t="shared" si="8"/>
        <v>7.4788136103323653E-3</v>
      </c>
    </row>
    <row r="97" spans="1:20" x14ac:dyDescent="0.25">
      <c r="A97">
        <v>2003</v>
      </c>
      <c r="B97">
        <v>1</v>
      </c>
      <c r="C97" s="90">
        <v>236922</v>
      </c>
      <c r="D97">
        <f t="shared" si="5"/>
        <v>9.8405117089809657E-3</v>
      </c>
      <c r="E97">
        <v>87.674728999999999</v>
      </c>
      <c r="F97">
        <f t="shared" si="4"/>
        <v>9.8382878531694511E-3</v>
      </c>
      <c r="I97">
        <v>2003</v>
      </c>
      <c r="J97">
        <v>1</v>
      </c>
      <c r="K97" s="90">
        <v>236922</v>
      </c>
      <c r="L97">
        <f t="shared" si="6"/>
        <v>9.8405117089809657E-3</v>
      </c>
      <c r="M97">
        <f t="shared" si="7"/>
        <v>2.3616980986495293E-3</v>
      </c>
      <c r="N97" s="101">
        <v>9.8405117089814809E-3</v>
      </c>
      <c r="Q97">
        <v>2.3616980986496099E-3</v>
      </c>
      <c r="T97" s="101">
        <f t="shared" si="8"/>
        <v>9.8405117089819753E-3</v>
      </c>
    </row>
    <row r="98" spans="1:20" x14ac:dyDescent="0.25">
      <c r="A98">
        <v>2003</v>
      </c>
      <c r="B98">
        <v>2</v>
      </c>
      <c r="C98" s="90">
        <v>238522</v>
      </c>
      <c r="D98">
        <f t="shared" si="5"/>
        <v>6.7305762196301511E-3</v>
      </c>
      <c r="E98">
        <v>88.26688</v>
      </c>
      <c r="F98">
        <f t="shared" si="4"/>
        <v>6.731247249722132E-3</v>
      </c>
      <c r="I98">
        <v>2003</v>
      </c>
      <c r="J98">
        <v>2</v>
      </c>
      <c r="K98" s="90">
        <v>238522</v>
      </c>
      <c r="L98">
        <f t="shared" si="6"/>
        <v>6.7305762196301511E-3</v>
      </c>
      <c r="M98">
        <f t="shared" si="7"/>
        <v>-3.1099354893508145E-3</v>
      </c>
      <c r="N98" s="101">
        <v>6.7305762196294703E-3</v>
      </c>
      <c r="Q98">
        <v>-3.1099354893520102E-3</v>
      </c>
      <c r="T98" s="101">
        <f t="shared" si="8"/>
        <v>6.7305762196299655E-3</v>
      </c>
    </row>
    <row r="99" spans="1:20" x14ac:dyDescent="0.25">
      <c r="A99">
        <v>2003</v>
      </c>
      <c r="B99">
        <v>3</v>
      </c>
      <c r="C99" s="90">
        <v>240159</v>
      </c>
      <c r="D99">
        <f t="shared" si="5"/>
        <v>6.8396547249057029E-3</v>
      </c>
      <c r="E99">
        <v>88.872904000000005</v>
      </c>
      <c r="F99">
        <f t="shared" si="4"/>
        <v>6.8423518501030981E-3</v>
      </c>
      <c r="I99">
        <v>2003</v>
      </c>
      <c r="J99">
        <v>3</v>
      </c>
      <c r="K99" s="90">
        <v>240159</v>
      </c>
      <c r="L99">
        <f t="shared" si="6"/>
        <v>6.8396547249057029E-3</v>
      </c>
      <c r="M99">
        <f t="shared" si="7"/>
        <v>1.0907850527555173E-4</v>
      </c>
      <c r="N99" s="101">
        <v>6.8396547249065503E-3</v>
      </c>
      <c r="Q99">
        <v>1.09078505277082E-4</v>
      </c>
      <c r="T99" s="101">
        <f t="shared" si="8"/>
        <v>6.8396547249070473E-3</v>
      </c>
    </row>
    <row r="100" spans="1:20" x14ac:dyDescent="0.25">
      <c r="A100">
        <v>2003</v>
      </c>
      <c r="B100">
        <v>4</v>
      </c>
      <c r="C100" s="90">
        <v>242635</v>
      </c>
      <c r="D100">
        <f t="shared" si="5"/>
        <v>1.0257052522189627E-2</v>
      </c>
      <c r="E100">
        <v>89.789077000000006</v>
      </c>
      <c r="F100">
        <f t="shared" si="4"/>
        <v>1.0256026778376049E-2</v>
      </c>
      <c r="I100">
        <v>2003</v>
      </c>
      <c r="J100">
        <v>4</v>
      </c>
      <c r="K100" s="90">
        <v>242635</v>
      </c>
      <c r="L100">
        <f t="shared" si="6"/>
        <v>1.0257052522189627E-2</v>
      </c>
      <c r="M100">
        <f t="shared" si="7"/>
        <v>3.4173977972839246E-3</v>
      </c>
      <c r="N100" s="101">
        <v>1.02570525221885E-2</v>
      </c>
      <c r="Q100">
        <v>3.4173977972819999E-3</v>
      </c>
      <c r="T100" s="101">
        <f t="shared" si="8"/>
        <v>1.0257052522189048E-2</v>
      </c>
    </row>
    <row r="101" spans="1:20" x14ac:dyDescent="0.25">
      <c r="A101">
        <v>2004</v>
      </c>
      <c r="B101">
        <v>1</v>
      </c>
      <c r="C101" s="90">
        <v>244097</v>
      </c>
      <c r="D101">
        <f t="shared" si="5"/>
        <v>6.0074307703946511E-3</v>
      </c>
      <c r="E101">
        <v>90.330242999999996</v>
      </c>
      <c r="F101">
        <f t="shared" si="4"/>
        <v>6.0089903555702786E-3</v>
      </c>
      <c r="I101">
        <v>2004</v>
      </c>
      <c r="J101">
        <v>1</v>
      </c>
      <c r="K101" s="90">
        <v>244097</v>
      </c>
      <c r="L101">
        <f t="shared" si="6"/>
        <v>6.0074307703946511E-3</v>
      </c>
      <c r="M101">
        <f t="shared" si="7"/>
        <v>-4.2496217517949764E-3</v>
      </c>
      <c r="N101" s="101">
        <v>6.0074307703956702E-3</v>
      </c>
      <c r="Q101">
        <v>-4.24962175179288E-3</v>
      </c>
      <c r="T101" s="101">
        <f t="shared" si="8"/>
        <v>6.0074307703961681E-3</v>
      </c>
    </row>
    <row r="102" spans="1:20" x14ac:dyDescent="0.25">
      <c r="A102">
        <v>2004</v>
      </c>
      <c r="B102">
        <v>2</v>
      </c>
      <c r="C102" s="90">
        <v>246008</v>
      </c>
      <c r="D102">
        <f t="shared" si="5"/>
        <v>7.7983684504640549E-3</v>
      </c>
      <c r="E102">
        <v>91.037060999999994</v>
      </c>
      <c r="F102">
        <f t="shared" si="4"/>
        <v>7.7943660494470329E-3</v>
      </c>
      <c r="I102">
        <v>2004</v>
      </c>
      <c r="J102">
        <v>2</v>
      </c>
      <c r="K102" s="90">
        <v>246008</v>
      </c>
      <c r="L102">
        <f t="shared" si="6"/>
        <v>7.7983684504640549E-3</v>
      </c>
      <c r="M102">
        <f t="shared" si="7"/>
        <v>1.7909376800694038E-3</v>
      </c>
      <c r="N102" s="101">
        <v>7.7983684504641104E-3</v>
      </c>
      <c r="Q102">
        <v>1.79093768006843E-3</v>
      </c>
      <c r="T102" s="101">
        <f t="shared" si="8"/>
        <v>7.7983684504645979E-3</v>
      </c>
    </row>
    <row r="103" spans="1:20" x14ac:dyDescent="0.25">
      <c r="A103">
        <v>2004</v>
      </c>
      <c r="B103">
        <v>3</v>
      </c>
      <c r="C103" s="90">
        <v>248468</v>
      </c>
      <c r="D103">
        <f t="shared" si="5"/>
        <v>9.9500088801691648E-3</v>
      </c>
      <c r="E103">
        <v>91.947503999999995</v>
      </c>
      <c r="F103">
        <f t="shared" si="4"/>
        <v>9.9511181505426444E-3</v>
      </c>
      <c r="I103">
        <v>2004</v>
      </c>
      <c r="J103">
        <v>3</v>
      </c>
      <c r="K103" s="90">
        <v>248468</v>
      </c>
      <c r="L103">
        <f t="shared" si="6"/>
        <v>9.9500088801691648E-3</v>
      </c>
      <c r="M103">
        <f t="shared" si="7"/>
        <v>2.1516404297051098E-3</v>
      </c>
      <c r="N103" s="101">
        <v>9.9500088801693903E-3</v>
      </c>
      <c r="Q103">
        <v>2.1516404297052798E-3</v>
      </c>
      <c r="T103" s="101">
        <f t="shared" si="8"/>
        <v>9.9500088801698777E-3</v>
      </c>
    </row>
    <row r="104" spans="1:20" x14ac:dyDescent="0.25">
      <c r="A104">
        <v>2004</v>
      </c>
      <c r="B104">
        <v>4</v>
      </c>
      <c r="C104" s="90">
        <v>250010</v>
      </c>
      <c r="D104">
        <f t="shared" si="5"/>
        <v>6.1868524533069263E-3</v>
      </c>
      <c r="E104">
        <v>92.518215999999995</v>
      </c>
      <c r="F104">
        <f t="shared" si="4"/>
        <v>6.1877493657046022E-3</v>
      </c>
      <c r="I104">
        <v>2004</v>
      </c>
      <c r="J104">
        <v>4</v>
      </c>
      <c r="K104" s="90">
        <v>250010</v>
      </c>
      <c r="L104">
        <f t="shared" si="6"/>
        <v>6.1868524533069263E-3</v>
      </c>
      <c r="M104">
        <f t="shared" si="7"/>
        <v>-3.7631564268622384E-3</v>
      </c>
      <c r="N104" s="101">
        <v>6.1868524533057398E-3</v>
      </c>
      <c r="Q104">
        <v>-3.7631564268636401E-3</v>
      </c>
      <c r="T104" s="101">
        <f t="shared" si="8"/>
        <v>6.1868524533062377E-3</v>
      </c>
    </row>
    <row r="105" spans="1:20" x14ac:dyDescent="0.25">
      <c r="A105">
        <v>2005</v>
      </c>
      <c r="B105">
        <v>1</v>
      </c>
      <c r="C105" s="90">
        <v>252533</v>
      </c>
      <c r="D105">
        <f t="shared" si="5"/>
        <v>1.0041016182858516E-2</v>
      </c>
      <c r="E105">
        <v>93.451875999999999</v>
      </c>
      <c r="F105">
        <f t="shared" si="4"/>
        <v>1.004105374644537E-2</v>
      </c>
      <c r="I105">
        <v>2005</v>
      </c>
      <c r="J105">
        <v>1</v>
      </c>
      <c r="K105" s="90">
        <v>252533</v>
      </c>
      <c r="L105">
        <f t="shared" si="6"/>
        <v>1.0041016182858516E-2</v>
      </c>
      <c r="M105">
        <f t="shared" si="7"/>
        <v>3.85416372955159E-3</v>
      </c>
      <c r="N105" s="101">
        <v>1.0041016182858801E-2</v>
      </c>
      <c r="Q105">
        <v>3.8541637295530502E-3</v>
      </c>
      <c r="T105" s="101">
        <f t="shared" si="8"/>
        <v>1.0041016182859288E-2</v>
      </c>
    </row>
    <row r="106" spans="1:20" x14ac:dyDescent="0.25">
      <c r="A106">
        <v>2005</v>
      </c>
      <c r="B106">
        <v>2</v>
      </c>
      <c r="C106" s="90">
        <v>255106</v>
      </c>
      <c r="D106">
        <f t="shared" si="5"/>
        <v>1.0137211814205575E-2</v>
      </c>
      <c r="E106">
        <v>94.404129999999995</v>
      </c>
      <c r="F106">
        <f t="shared" si="4"/>
        <v>1.0138213588011041E-2</v>
      </c>
      <c r="I106">
        <v>2005</v>
      </c>
      <c r="J106">
        <v>2</v>
      </c>
      <c r="K106" s="90">
        <v>255106</v>
      </c>
      <c r="L106">
        <f t="shared" si="6"/>
        <v>1.0137211814205575E-2</v>
      </c>
      <c r="M106">
        <f t="shared" si="7"/>
        <v>9.6195631347058275E-5</v>
      </c>
      <c r="N106" s="101">
        <v>1.01372118142055E-2</v>
      </c>
      <c r="Q106" s="96">
        <v>9.6195631346773699E-5</v>
      </c>
      <c r="T106" s="101">
        <f t="shared" si="8"/>
        <v>1.0137211814206062E-2</v>
      </c>
    </row>
    <row r="107" spans="1:20" x14ac:dyDescent="0.25">
      <c r="A107">
        <v>2005</v>
      </c>
      <c r="B107">
        <v>3</v>
      </c>
      <c r="C107" s="90">
        <v>257536</v>
      </c>
      <c r="D107">
        <f t="shared" si="5"/>
        <v>9.4803710977779641E-3</v>
      </c>
      <c r="E107">
        <v>95.302954</v>
      </c>
      <c r="F107">
        <f t="shared" si="4"/>
        <v>9.4759848373584133E-3</v>
      </c>
      <c r="I107">
        <v>2005</v>
      </c>
      <c r="J107">
        <v>3</v>
      </c>
      <c r="K107" s="90">
        <v>257536</v>
      </c>
      <c r="L107">
        <f t="shared" si="6"/>
        <v>9.4803710977779641E-3</v>
      </c>
      <c r="M107">
        <f t="shared" si="7"/>
        <v>-6.5684071642761049E-4</v>
      </c>
      <c r="N107" s="101">
        <v>9.4803710977782105E-3</v>
      </c>
      <c r="Q107">
        <v>-6.56840716427353E-4</v>
      </c>
      <c r="T107" s="101">
        <f t="shared" si="8"/>
        <v>9.4803710977787083E-3</v>
      </c>
    </row>
    <row r="108" spans="1:20" x14ac:dyDescent="0.25">
      <c r="A108">
        <v>2005</v>
      </c>
      <c r="B108">
        <v>4</v>
      </c>
      <c r="C108" s="90">
        <v>260215</v>
      </c>
      <c r="D108">
        <f t="shared" si="5"/>
        <v>1.0348696222820267E-2</v>
      </c>
      <c r="E108">
        <v>96.294166000000004</v>
      </c>
      <c r="F108">
        <f t="shared" si="4"/>
        <v>1.0346928421040064E-2</v>
      </c>
      <c r="I108">
        <v>2005</v>
      </c>
      <c r="J108">
        <v>4</v>
      </c>
      <c r="K108" s="90">
        <v>260215</v>
      </c>
      <c r="L108">
        <f t="shared" si="6"/>
        <v>1.0348696222820267E-2</v>
      </c>
      <c r="M108">
        <f t="shared" si="7"/>
        <v>8.6832512504230255E-4</v>
      </c>
      <c r="N108" s="101">
        <v>1.03486962228203E-2</v>
      </c>
      <c r="Q108">
        <v>8.6832512504209005E-4</v>
      </c>
      <c r="T108" s="101">
        <f t="shared" si="8"/>
        <v>1.0348696222820798E-2</v>
      </c>
    </row>
    <row r="109" spans="1:20" x14ac:dyDescent="0.25">
      <c r="A109">
        <v>2006</v>
      </c>
      <c r="B109">
        <v>1</v>
      </c>
      <c r="C109" s="90">
        <v>263040</v>
      </c>
      <c r="D109">
        <f t="shared" si="5"/>
        <v>1.0797899487884807E-2</v>
      </c>
      <c r="E109">
        <v>97.340163000000004</v>
      </c>
      <c r="F109">
        <f t="shared" si="4"/>
        <v>1.0803943493895589E-2</v>
      </c>
      <c r="I109">
        <v>2006</v>
      </c>
      <c r="J109">
        <v>1</v>
      </c>
      <c r="K109" s="90">
        <v>263040</v>
      </c>
      <c r="L109">
        <f t="shared" si="6"/>
        <v>1.0797899487884807E-2</v>
      </c>
      <c r="M109">
        <f t="shared" si="7"/>
        <v>4.4920326506454021E-4</v>
      </c>
      <c r="N109" s="101">
        <v>1.0797899487885201E-2</v>
      </c>
      <c r="Q109">
        <v>4.4920326506492299E-4</v>
      </c>
      <c r="T109" s="101">
        <f t="shared" si="8"/>
        <v>1.0797899487885721E-2</v>
      </c>
    </row>
    <row r="110" spans="1:20" x14ac:dyDescent="0.25">
      <c r="A110">
        <v>2006</v>
      </c>
      <c r="B110">
        <v>2</v>
      </c>
      <c r="C110" s="90">
        <v>265781</v>
      </c>
      <c r="D110">
        <f t="shared" si="5"/>
        <v>1.0366549538815262E-2</v>
      </c>
      <c r="E110">
        <v>98.354363000000006</v>
      </c>
      <c r="F110">
        <f t="shared" si="4"/>
        <v>1.0365226876906155E-2</v>
      </c>
      <c r="I110">
        <v>2006</v>
      </c>
      <c r="J110">
        <v>2</v>
      </c>
      <c r="K110" s="90">
        <v>265781</v>
      </c>
      <c r="L110">
        <f t="shared" si="6"/>
        <v>1.0366549538815262E-2</v>
      </c>
      <c r="M110">
        <f t="shared" si="7"/>
        <v>-4.3134994906954445E-4</v>
      </c>
      <c r="N110" s="101">
        <v>1.0366549538815601E-2</v>
      </c>
      <c r="Q110">
        <v>-4.3134994906956998E-4</v>
      </c>
      <c r="T110" s="101">
        <f t="shared" si="8"/>
        <v>1.0366549538816151E-2</v>
      </c>
    </row>
    <row r="111" spans="1:20" x14ac:dyDescent="0.25">
      <c r="A111">
        <v>2006</v>
      </c>
      <c r="B111">
        <v>3</v>
      </c>
      <c r="C111" s="90">
        <v>268413</v>
      </c>
      <c r="D111">
        <f t="shared" si="5"/>
        <v>9.8541776893374209E-3</v>
      </c>
      <c r="E111">
        <v>99.328163000000004</v>
      </c>
      <c r="F111">
        <f t="shared" si="4"/>
        <v>9.8522403234065376E-3</v>
      </c>
      <c r="I111">
        <v>2006</v>
      </c>
      <c r="J111">
        <v>3</v>
      </c>
      <c r="K111" s="90">
        <v>268413</v>
      </c>
      <c r="L111">
        <f t="shared" si="6"/>
        <v>9.8541776893374209E-3</v>
      </c>
      <c r="M111">
        <f t="shared" si="7"/>
        <v>-5.1237184947784155E-4</v>
      </c>
      <c r="N111" s="101">
        <v>9.8541776893359394E-3</v>
      </c>
      <c r="Q111">
        <v>-5.1237184947972004E-4</v>
      </c>
      <c r="T111" s="101">
        <f t="shared" si="8"/>
        <v>9.8541776893364304E-3</v>
      </c>
    </row>
    <row r="112" spans="1:20" x14ac:dyDescent="0.25">
      <c r="A112">
        <v>2006</v>
      </c>
      <c r="B112">
        <v>4</v>
      </c>
      <c r="C112" s="90">
        <v>270956</v>
      </c>
      <c r="D112">
        <f t="shared" si="5"/>
        <v>9.4296069780418195E-3</v>
      </c>
      <c r="E112">
        <v>100.26929</v>
      </c>
      <c r="F112">
        <f t="shared" si="4"/>
        <v>9.4303204820861183E-3</v>
      </c>
      <c r="I112">
        <v>2006</v>
      </c>
      <c r="J112">
        <v>4</v>
      </c>
      <c r="K112" s="90">
        <v>270956</v>
      </c>
      <c r="L112">
        <f t="shared" si="6"/>
        <v>9.4296069780418195E-3</v>
      </c>
      <c r="M112">
        <f t="shared" si="7"/>
        <v>-4.2457071129560139E-4</v>
      </c>
      <c r="N112" s="101">
        <v>9.42960697804196E-3</v>
      </c>
      <c r="Q112">
        <v>-4.24570711293981E-4</v>
      </c>
      <c r="T112" s="101">
        <f t="shared" si="8"/>
        <v>9.4296069780424492E-3</v>
      </c>
    </row>
    <row r="113" spans="1:20" x14ac:dyDescent="0.25">
      <c r="A113">
        <v>2007</v>
      </c>
      <c r="B113">
        <v>1</v>
      </c>
      <c r="C113" s="90">
        <v>273731</v>
      </c>
      <c r="D113">
        <f t="shared" si="5"/>
        <v>1.0189426255271928E-2</v>
      </c>
      <c r="E113">
        <v>101.296334</v>
      </c>
      <c r="F113">
        <f t="shared" si="4"/>
        <v>1.0190754434604215E-2</v>
      </c>
      <c r="I113">
        <v>2007</v>
      </c>
      <c r="J113">
        <v>1</v>
      </c>
      <c r="K113" s="90">
        <v>273731</v>
      </c>
      <c r="L113">
        <f t="shared" si="6"/>
        <v>1.0189426255271928E-2</v>
      </c>
      <c r="M113">
        <f t="shared" si="7"/>
        <v>7.5981927723010878E-4</v>
      </c>
      <c r="N113" s="101">
        <v>1.01894262552715E-2</v>
      </c>
      <c r="Q113">
        <v>7.59819277229567E-4</v>
      </c>
      <c r="T113" s="101">
        <f t="shared" si="8"/>
        <v>1.0189426255272017E-2</v>
      </c>
    </row>
    <row r="114" spans="1:20" x14ac:dyDescent="0.25">
      <c r="A114">
        <v>2007</v>
      </c>
      <c r="B114">
        <v>2</v>
      </c>
      <c r="C114" s="90">
        <v>275952</v>
      </c>
      <c r="D114">
        <f t="shared" si="5"/>
        <v>8.081065219763317E-3</v>
      </c>
      <c r="E114">
        <v>102.118197</v>
      </c>
      <c r="F114">
        <f t="shared" si="4"/>
        <v>8.0807154544928865E-3</v>
      </c>
      <c r="I114">
        <v>2007</v>
      </c>
      <c r="J114">
        <v>2</v>
      </c>
      <c r="K114" s="90">
        <v>275952</v>
      </c>
      <c r="L114">
        <f t="shared" si="6"/>
        <v>8.081065219763317E-3</v>
      </c>
      <c r="M114">
        <f t="shared" si="7"/>
        <v>-2.1083610355086112E-3</v>
      </c>
      <c r="N114" s="101">
        <v>8.0810652197644793E-3</v>
      </c>
      <c r="Q114">
        <v>-2.10836103550704E-3</v>
      </c>
      <c r="T114" s="101">
        <f t="shared" si="8"/>
        <v>8.0810652197649772E-3</v>
      </c>
    </row>
    <row r="115" spans="1:20" x14ac:dyDescent="0.25">
      <c r="A115">
        <v>2007</v>
      </c>
      <c r="B115">
        <v>3</v>
      </c>
      <c r="C115" s="90">
        <v>278181</v>
      </c>
      <c r="D115">
        <f t="shared" si="5"/>
        <v>8.04504341821532E-3</v>
      </c>
      <c r="E115">
        <v>102.943186</v>
      </c>
      <c r="F115">
        <f t="shared" si="4"/>
        <v>8.0463072954239465E-3</v>
      </c>
      <c r="I115">
        <v>2007</v>
      </c>
      <c r="J115">
        <v>3</v>
      </c>
      <c r="K115" s="90">
        <v>278181</v>
      </c>
      <c r="L115">
        <f t="shared" si="6"/>
        <v>8.04504341821532E-3</v>
      </c>
      <c r="M115">
        <f t="shared" si="7"/>
        <v>-3.6021801547997043E-5</v>
      </c>
      <c r="N115" s="101">
        <v>8.0450434182157606E-3</v>
      </c>
      <c r="Q115" s="96">
        <v>-3.6021801548713402E-5</v>
      </c>
      <c r="T115" s="101">
        <f t="shared" si="8"/>
        <v>8.0450434182162637E-3</v>
      </c>
    </row>
    <row r="116" spans="1:20" x14ac:dyDescent="0.25">
      <c r="A116">
        <v>2007</v>
      </c>
      <c r="B116">
        <v>4</v>
      </c>
      <c r="C116" s="90">
        <v>280585</v>
      </c>
      <c r="D116">
        <f t="shared" si="5"/>
        <v>8.6047283941124361E-3</v>
      </c>
      <c r="E116">
        <v>103.832604</v>
      </c>
      <c r="F116">
        <f t="shared" si="4"/>
        <v>8.6027816440169078E-3</v>
      </c>
      <c r="I116">
        <v>2007</v>
      </c>
      <c r="J116">
        <v>4</v>
      </c>
      <c r="K116" s="90">
        <v>280585</v>
      </c>
      <c r="L116">
        <f t="shared" si="6"/>
        <v>8.6047283941124361E-3</v>
      </c>
      <c r="M116">
        <f t="shared" si="7"/>
        <v>5.5968497589711612E-4</v>
      </c>
      <c r="N116" s="101">
        <v>8.6047283941112999E-3</v>
      </c>
      <c r="Q116">
        <v>5.5968497589553503E-4</v>
      </c>
      <c r="T116" s="101">
        <f t="shared" si="8"/>
        <v>8.6047283941117995E-3</v>
      </c>
    </row>
    <row r="117" spans="1:20" x14ac:dyDescent="0.25">
      <c r="A117">
        <v>2008</v>
      </c>
      <c r="B117">
        <v>1</v>
      </c>
      <c r="C117" s="90">
        <v>281859</v>
      </c>
      <c r="D117">
        <f t="shared" si="5"/>
        <v>4.530236535058978E-3</v>
      </c>
      <c r="E117">
        <v>104.304033</v>
      </c>
      <c r="F117">
        <f t="shared" si="4"/>
        <v>4.530003107331578E-3</v>
      </c>
      <c r="I117">
        <v>2008</v>
      </c>
      <c r="J117">
        <v>1</v>
      </c>
      <c r="K117" s="90">
        <v>281859</v>
      </c>
      <c r="L117">
        <f t="shared" si="6"/>
        <v>4.530236535058978E-3</v>
      </c>
      <c r="M117">
        <f t="shared" si="7"/>
        <v>-4.0744918590534581E-3</v>
      </c>
      <c r="N117" s="101">
        <v>4.5311235029732401E-3</v>
      </c>
      <c r="Q117">
        <v>-4.0736048911380598E-3</v>
      </c>
      <c r="T117" s="101">
        <f t="shared" si="8"/>
        <v>4.5311235029737397E-3</v>
      </c>
    </row>
    <row r="118" spans="1:20" x14ac:dyDescent="0.25">
      <c r="A118">
        <v>2008</v>
      </c>
      <c r="B118">
        <v>2</v>
      </c>
      <c r="C118" s="90">
        <v>282012</v>
      </c>
      <c r="D118">
        <f t="shared" si="5"/>
        <v>5.4267732781032531E-4</v>
      </c>
      <c r="E118">
        <v>104.360755</v>
      </c>
      <c r="F118">
        <f t="shared" si="4"/>
        <v>5.4366624997704161E-4</v>
      </c>
      <c r="I118">
        <v>2008</v>
      </c>
      <c r="J118">
        <v>2</v>
      </c>
      <c r="K118" s="90">
        <v>282012</v>
      </c>
      <c r="L118">
        <f t="shared" si="6"/>
        <v>5.4267732781032531E-4</v>
      </c>
      <c r="M118">
        <f t="shared" si="7"/>
        <v>-3.987559207248653E-3</v>
      </c>
      <c r="N118" s="101">
        <v>5.4267684660302897E-4</v>
      </c>
      <c r="Q118">
        <v>-3.9884466563702096E-3</v>
      </c>
      <c r="T118" s="101">
        <f t="shared" si="8"/>
        <v>5.4267684660353008E-4</v>
      </c>
    </row>
    <row r="119" spans="1:20" x14ac:dyDescent="0.25">
      <c r="A119">
        <v>2008</v>
      </c>
      <c r="B119">
        <v>3</v>
      </c>
      <c r="C119" s="90">
        <v>279890</v>
      </c>
      <c r="D119">
        <f t="shared" si="5"/>
        <v>-7.5529543864332237E-3</v>
      </c>
      <c r="E119">
        <v>103.57553799999999</v>
      </c>
      <c r="F119">
        <f t="shared" si="4"/>
        <v>-7.5525125613716279E-3</v>
      </c>
      <c r="I119">
        <v>2008</v>
      </c>
      <c r="J119">
        <v>3</v>
      </c>
      <c r="K119" s="90">
        <v>279890</v>
      </c>
      <c r="L119">
        <f t="shared" si="6"/>
        <v>-7.5529543864332237E-3</v>
      </c>
      <c r="M119">
        <f t="shared" si="7"/>
        <v>-8.0956317142435487E-3</v>
      </c>
      <c r="N119" s="101">
        <v>-7.55294766549319E-3</v>
      </c>
      <c r="Q119">
        <v>-8.0956245120962205E-3</v>
      </c>
      <c r="T119" s="101">
        <f t="shared" si="8"/>
        <v>-7.5529476654926904E-3</v>
      </c>
    </row>
    <row r="120" spans="1:20" x14ac:dyDescent="0.25">
      <c r="A120">
        <v>2008</v>
      </c>
      <c r="B120">
        <v>4</v>
      </c>
      <c r="C120" s="90">
        <v>277058</v>
      </c>
      <c r="D120">
        <f t="shared" si="5"/>
        <v>-1.0169798287129344E-2</v>
      </c>
      <c r="E120">
        <v>102.527413</v>
      </c>
      <c r="F120">
        <f t="shared" si="4"/>
        <v>-1.0170975529463338E-2</v>
      </c>
      <c r="I120">
        <v>2008</v>
      </c>
      <c r="J120">
        <v>4</v>
      </c>
      <c r="K120" s="90">
        <v>277058</v>
      </c>
      <c r="L120">
        <f t="shared" si="6"/>
        <v>-1.0169798287129344E-2</v>
      </c>
      <c r="M120">
        <f t="shared" si="7"/>
        <v>-2.6168439006961199E-3</v>
      </c>
      <c r="N120" s="101">
        <v>-1.01697891570449E-2</v>
      </c>
      <c r="Q120">
        <v>-2.6168414915517199E-3</v>
      </c>
      <c r="T120" s="101">
        <f t="shared" si="8"/>
        <v>-1.0169789157044411E-2</v>
      </c>
    </row>
    <row r="121" spans="1:20" x14ac:dyDescent="0.25">
      <c r="A121">
        <v>2009</v>
      </c>
      <c r="B121">
        <v>1</v>
      </c>
      <c r="C121" s="90">
        <v>272632</v>
      </c>
      <c r="D121">
        <f t="shared" si="5"/>
        <v>-1.6103970063238923E-2</v>
      </c>
      <c r="E121">
        <v>100.889646</v>
      </c>
      <c r="F121">
        <f t="shared" si="4"/>
        <v>-1.610290108195413E-2</v>
      </c>
      <c r="I121">
        <v>2009</v>
      </c>
      <c r="J121">
        <v>1</v>
      </c>
      <c r="K121" s="90">
        <v>272632</v>
      </c>
      <c r="L121">
        <f t="shared" si="6"/>
        <v>-1.6103970063238923E-2</v>
      </c>
      <c r="M121">
        <f t="shared" si="7"/>
        <v>-5.9341717761095796E-3</v>
      </c>
      <c r="N121" s="101">
        <v>-1.61048724009695E-2</v>
      </c>
      <c r="Q121">
        <v>-5.9350832439246598E-3</v>
      </c>
      <c r="T121" s="101">
        <f t="shared" si="8"/>
        <v>-1.610487240096907E-2</v>
      </c>
    </row>
    <row r="122" spans="1:20" x14ac:dyDescent="0.25">
      <c r="A122">
        <v>2009</v>
      </c>
      <c r="B122">
        <v>2</v>
      </c>
      <c r="C122" s="90">
        <v>269991</v>
      </c>
      <c r="D122">
        <f t="shared" si="5"/>
        <v>-9.7342753779666204E-3</v>
      </c>
      <c r="E122">
        <v>99.91234</v>
      </c>
      <c r="F122">
        <f t="shared" si="4"/>
        <v>-9.7341040925731856E-3</v>
      </c>
      <c r="I122">
        <v>2009</v>
      </c>
      <c r="J122">
        <v>2</v>
      </c>
      <c r="K122" s="90">
        <v>269991</v>
      </c>
      <c r="L122">
        <f t="shared" si="6"/>
        <v>-9.7342753779666204E-3</v>
      </c>
      <c r="M122">
        <f t="shared" si="7"/>
        <v>6.3696946852723028E-3</v>
      </c>
      <c r="N122" s="101">
        <v>-9.7342753779674496E-3</v>
      </c>
      <c r="Q122">
        <v>6.3705970230021301E-3</v>
      </c>
      <c r="T122" s="101">
        <f t="shared" si="8"/>
        <v>-9.7342753779669396E-3</v>
      </c>
    </row>
    <row r="123" spans="1:20" x14ac:dyDescent="0.25">
      <c r="A123">
        <v>2009</v>
      </c>
      <c r="B123">
        <v>3</v>
      </c>
      <c r="C123" s="90">
        <v>269155</v>
      </c>
      <c r="D123">
        <f t="shared" si="5"/>
        <v>-3.1012032733856499E-3</v>
      </c>
      <c r="E123">
        <v>99.602795</v>
      </c>
      <c r="F123">
        <f t="shared" si="4"/>
        <v>-3.1029751038181247E-3</v>
      </c>
      <c r="I123">
        <v>2009</v>
      </c>
      <c r="J123">
        <v>3</v>
      </c>
      <c r="K123" s="90">
        <v>269155</v>
      </c>
      <c r="L123">
        <f t="shared" si="6"/>
        <v>-3.1012032733856499E-3</v>
      </c>
      <c r="M123">
        <f t="shared" si="7"/>
        <v>6.6330721045809709E-3</v>
      </c>
      <c r="N123" s="101">
        <v>-3.1012032733848099E-3</v>
      </c>
      <c r="Q123">
        <v>6.6330721045826302E-3</v>
      </c>
      <c r="T123" s="101">
        <f t="shared" si="8"/>
        <v>-3.1012032733843094E-3</v>
      </c>
    </row>
    <row r="124" spans="1:20" x14ac:dyDescent="0.25">
      <c r="A124">
        <v>2009</v>
      </c>
      <c r="B124">
        <v>4</v>
      </c>
      <c r="C124" s="90">
        <v>268986</v>
      </c>
      <c r="D124">
        <f t="shared" si="5"/>
        <v>-6.2808819828183296E-4</v>
      </c>
      <c r="E124">
        <v>99.539991999999998</v>
      </c>
      <c r="F124">
        <f t="shared" si="4"/>
        <v>-6.3073338510673575E-4</v>
      </c>
      <c r="I124">
        <v>2009</v>
      </c>
      <c r="J124">
        <v>4</v>
      </c>
      <c r="K124" s="90">
        <v>268986</v>
      </c>
      <c r="L124">
        <f t="shared" si="6"/>
        <v>-6.2808819828183296E-4</v>
      </c>
      <c r="M124">
        <f t="shared" si="7"/>
        <v>2.473115075103817E-3</v>
      </c>
      <c r="N124" s="101">
        <v>-6.2808819828319396E-4</v>
      </c>
      <c r="Q124">
        <v>2.4731150751016099E-3</v>
      </c>
      <c r="T124" s="101">
        <f t="shared" si="8"/>
        <v>-6.2808819828269946E-4</v>
      </c>
    </row>
    <row r="125" spans="1:20" x14ac:dyDescent="0.25">
      <c r="A125">
        <v>2010</v>
      </c>
      <c r="B125">
        <v>1</v>
      </c>
      <c r="C125" s="90">
        <v>269791</v>
      </c>
      <c r="D125">
        <f t="shared" si="5"/>
        <v>2.9882515364628302E-3</v>
      </c>
      <c r="E125">
        <v>99.838095999999993</v>
      </c>
      <c r="F125">
        <f t="shared" si="4"/>
        <v>2.9903408657480962E-3</v>
      </c>
      <c r="I125">
        <v>2010</v>
      </c>
      <c r="J125">
        <v>1</v>
      </c>
      <c r="K125" s="90">
        <v>269791</v>
      </c>
      <c r="L125">
        <f t="shared" si="6"/>
        <v>2.9882515364628302E-3</v>
      </c>
      <c r="M125">
        <f t="shared" si="7"/>
        <v>3.6163397347446632E-3</v>
      </c>
      <c r="N125" s="101">
        <v>2.9882515364629799E-3</v>
      </c>
      <c r="Q125">
        <v>3.6163397347461698E-3</v>
      </c>
      <c r="T125" s="101">
        <f t="shared" si="8"/>
        <v>2.9882515364634704E-3</v>
      </c>
    </row>
    <row r="126" spans="1:20" x14ac:dyDescent="0.25">
      <c r="A126">
        <v>2010</v>
      </c>
      <c r="B126">
        <v>2</v>
      </c>
      <c r="C126" s="90">
        <v>270299</v>
      </c>
      <c r="D126">
        <f t="shared" si="5"/>
        <v>1.8811685082448443E-3</v>
      </c>
      <c r="E126">
        <v>100.02615900000001</v>
      </c>
      <c r="F126">
        <f t="shared" si="4"/>
        <v>1.881907852940579E-3</v>
      </c>
      <c r="I126">
        <v>2010</v>
      </c>
      <c r="J126">
        <v>2</v>
      </c>
      <c r="K126" s="90">
        <v>270299</v>
      </c>
      <c r="L126">
        <f t="shared" si="6"/>
        <v>1.8811685082448443E-3</v>
      </c>
      <c r="M126">
        <f t="shared" si="7"/>
        <v>-1.1070830282179859E-3</v>
      </c>
      <c r="N126" s="101">
        <v>1.8811685082447099E-3</v>
      </c>
      <c r="Q126">
        <v>-1.10708302821827E-3</v>
      </c>
      <c r="T126" s="101">
        <f t="shared" si="8"/>
        <v>1.8811685082452004E-3</v>
      </c>
    </row>
    <row r="127" spans="1:20" x14ac:dyDescent="0.25">
      <c r="A127">
        <v>2010</v>
      </c>
      <c r="B127">
        <v>3</v>
      </c>
      <c r="C127" s="90">
        <v>270410</v>
      </c>
      <c r="D127">
        <f t="shared" si="5"/>
        <v>4.1057205098967244E-4</v>
      </c>
      <c r="E127">
        <v>100.067279</v>
      </c>
      <c r="F127">
        <f t="shared" si="4"/>
        <v>4.1100798696699887E-4</v>
      </c>
      <c r="I127">
        <v>2010</v>
      </c>
      <c r="J127">
        <v>3</v>
      </c>
      <c r="K127" s="90">
        <v>270410</v>
      </c>
      <c r="L127">
        <f t="shared" si="6"/>
        <v>4.1057205098967244E-4</v>
      </c>
      <c r="M127">
        <f t="shared" si="7"/>
        <v>-1.4705964572551719E-3</v>
      </c>
      <c r="N127" s="101">
        <v>4.1057205099015399E-4</v>
      </c>
      <c r="Q127">
        <v>-1.47059645725455E-3</v>
      </c>
      <c r="T127" s="101">
        <f t="shared" si="8"/>
        <v>4.1057205099065039E-4</v>
      </c>
    </row>
    <row r="128" spans="1:20" x14ac:dyDescent="0.25">
      <c r="A128">
        <v>2010</v>
      </c>
      <c r="B128">
        <v>4</v>
      </c>
      <c r="C128" s="90">
        <v>270413</v>
      </c>
      <c r="D128">
        <f t="shared" si="5"/>
        <v>1.1094202724370981E-5</v>
      </c>
      <c r="E128">
        <v>100.068467</v>
      </c>
      <c r="F128">
        <f t="shared" si="4"/>
        <v>1.1871942156749048E-5</v>
      </c>
      <c r="I128">
        <v>2010</v>
      </c>
      <c r="J128">
        <v>4</v>
      </c>
      <c r="K128" s="90">
        <v>270413</v>
      </c>
      <c r="L128">
        <f t="shared" si="6"/>
        <v>1.1094202724370981E-5</v>
      </c>
      <c r="M128">
        <f t="shared" si="7"/>
        <v>-3.9947784826530145E-4</v>
      </c>
      <c r="N128" s="102">
        <v>1.1094202724493101E-5</v>
      </c>
      <c r="Q128">
        <v>-3.9947784826566103E-4</v>
      </c>
      <c r="T128" s="101">
        <f t="shared" si="8"/>
        <v>1.1094202724989369E-5</v>
      </c>
    </row>
    <row r="129" spans="1:20" x14ac:dyDescent="0.25">
      <c r="A129">
        <v>2011</v>
      </c>
      <c r="B129">
        <v>1</v>
      </c>
      <c r="C129" s="90">
        <v>270070</v>
      </c>
      <c r="D129">
        <f t="shared" si="5"/>
        <v>-1.2692352804678996E-3</v>
      </c>
      <c r="E129">
        <v>99.666107999999994</v>
      </c>
      <c r="F129">
        <f t="shared" si="4"/>
        <v>-4.0289423528208912E-3</v>
      </c>
      <c r="I129">
        <v>2011</v>
      </c>
      <c r="J129">
        <v>1</v>
      </c>
      <c r="K129" s="90">
        <v>270070</v>
      </c>
      <c r="L129">
        <f t="shared" si="6"/>
        <v>-1.2692352804678996E-3</v>
      </c>
      <c r="M129">
        <f t="shared" si="7"/>
        <v>-1.2803294831922707E-3</v>
      </c>
      <c r="N129" s="101">
        <v>-1.26923528046774E-3</v>
      </c>
      <c r="Q129">
        <v>-1.2803294831922299E-3</v>
      </c>
      <c r="T129" s="101">
        <f t="shared" si="8"/>
        <v>-1.2692352804672406E-3</v>
      </c>
    </row>
    <row r="130" spans="1:20" x14ac:dyDescent="0.25">
      <c r="A130">
        <v>2011</v>
      </c>
      <c r="B130">
        <v>2</v>
      </c>
      <c r="C130" s="90">
        <v>269239</v>
      </c>
      <c r="D130">
        <f t="shared" si="5"/>
        <v>-3.0817236785166883E-3</v>
      </c>
      <c r="E130">
        <v>99.183826999999994</v>
      </c>
      <c r="F130">
        <f t="shared" si="4"/>
        <v>-4.850712630594496E-3</v>
      </c>
      <c r="I130">
        <v>2011</v>
      </c>
      <c r="J130">
        <v>2</v>
      </c>
      <c r="K130" s="90">
        <v>269239</v>
      </c>
      <c r="L130">
        <f t="shared" si="6"/>
        <v>-3.0817236785166883E-3</v>
      </c>
      <c r="M130">
        <f t="shared" si="7"/>
        <v>-1.8124883980487887E-3</v>
      </c>
      <c r="N130" s="101">
        <v>-3.0817236785161098E-3</v>
      </c>
      <c r="Q130">
        <v>-1.81248839804837E-3</v>
      </c>
      <c r="T130" s="101">
        <f t="shared" si="8"/>
        <v>-3.0817236785156106E-3</v>
      </c>
    </row>
    <row r="131" spans="1:20" x14ac:dyDescent="0.25">
      <c r="A131">
        <v>2011</v>
      </c>
      <c r="B131">
        <v>3</v>
      </c>
      <c r="C131" s="90">
        <v>267955</v>
      </c>
      <c r="D131">
        <f t="shared" si="5"/>
        <v>-4.7804050126850663E-3</v>
      </c>
      <c r="E131">
        <v>98.833841000000007</v>
      </c>
      <c r="F131">
        <f t="shared" ref="F131:F150" si="9">+LN(E131/E130)</f>
        <v>-3.5349003750314179E-3</v>
      </c>
      <c r="I131">
        <v>2011</v>
      </c>
      <c r="J131">
        <v>3</v>
      </c>
      <c r="K131" s="90">
        <v>267955</v>
      </c>
      <c r="L131">
        <f t="shared" si="6"/>
        <v>-4.7804050126850663E-3</v>
      </c>
      <c r="M131">
        <f t="shared" si="7"/>
        <v>-1.6986813341683779E-3</v>
      </c>
      <c r="N131" s="101">
        <v>-4.78040501268495E-3</v>
      </c>
      <c r="Q131">
        <v>-1.69868133416883E-3</v>
      </c>
      <c r="T131" s="101">
        <f t="shared" si="8"/>
        <v>-4.7804050126844409E-3</v>
      </c>
    </row>
    <row r="132" spans="1:20" x14ac:dyDescent="0.25">
      <c r="A132">
        <v>2011</v>
      </c>
      <c r="B132">
        <v>4</v>
      </c>
      <c r="C132" s="90">
        <v>266973</v>
      </c>
      <c r="D132">
        <f t="shared" si="5"/>
        <v>-3.6715262731495946E-3</v>
      </c>
      <c r="E132">
        <v>98.315987000000007</v>
      </c>
      <c r="F132">
        <f t="shared" si="9"/>
        <v>-5.2534176290984806E-3</v>
      </c>
      <c r="I132">
        <v>2011</v>
      </c>
      <c r="J132">
        <v>4</v>
      </c>
      <c r="K132" s="90">
        <v>266973</v>
      </c>
      <c r="L132">
        <f t="shared" si="6"/>
        <v>-3.6715262731495946E-3</v>
      </c>
      <c r="M132">
        <f t="shared" si="7"/>
        <v>1.1088787395354717E-3</v>
      </c>
      <c r="N132" s="101">
        <v>-3.6715262731501401E-3</v>
      </c>
      <c r="Q132">
        <v>1.1088787395347999E-3</v>
      </c>
      <c r="T132" s="101">
        <f t="shared" si="8"/>
        <v>-3.671526273149641E-3</v>
      </c>
    </row>
    <row r="133" spans="1:20" x14ac:dyDescent="0.25">
      <c r="A133">
        <v>2012</v>
      </c>
      <c r="B133">
        <v>1</v>
      </c>
      <c r="C133" s="90">
        <v>265375</v>
      </c>
      <c r="D133">
        <f t="shared" si="5"/>
        <v>-6.0036096679882888E-3</v>
      </c>
      <c r="E133">
        <v>97.505859999999998</v>
      </c>
      <c r="F133">
        <f t="shared" si="9"/>
        <v>-8.2741699591543701E-3</v>
      </c>
      <c r="I133">
        <v>2012</v>
      </c>
      <c r="J133">
        <v>1</v>
      </c>
      <c r="K133" s="90">
        <v>265375</v>
      </c>
      <c r="L133">
        <f t="shared" si="6"/>
        <v>-6.0036096679882888E-3</v>
      </c>
      <c r="M133">
        <f t="shared" si="7"/>
        <v>-2.3320833948386943E-3</v>
      </c>
      <c r="N133" s="101">
        <v>-6.0036096679887399E-3</v>
      </c>
      <c r="Q133">
        <v>-2.3320833948385902E-3</v>
      </c>
      <c r="T133" s="101">
        <f t="shared" si="8"/>
        <v>-6.0036096679882307E-3</v>
      </c>
    </row>
    <row r="134" spans="1:20" x14ac:dyDescent="0.25">
      <c r="A134">
        <v>2012</v>
      </c>
      <c r="B134">
        <v>2</v>
      </c>
      <c r="C134" s="90">
        <v>263683</v>
      </c>
      <c r="D134">
        <f t="shared" si="5"/>
        <v>-6.3962959398512877E-3</v>
      </c>
      <c r="E134">
        <v>96.719915</v>
      </c>
      <c r="F134">
        <f t="shared" si="9"/>
        <v>-8.0931512811418093E-3</v>
      </c>
      <c r="I134">
        <v>2012</v>
      </c>
      <c r="J134">
        <v>2</v>
      </c>
      <c r="K134" s="90">
        <v>263683</v>
      </c>
      <c r="L134">
        <f t="shared" si="6"/>
        <v>-6.3962959398512877E-3</v>
      </c>
      <c r="M134">
        <f t="shared" si="7"/>
        <v>-3.9268627186299886E-4</v>
      </c>
      <c r="N134" s="101">
        <v>-6.3962959398509104E-3</v>
      </c>
      <c r="Q134">
        <v>-3.92686271862174E-4</v>
      </c>
      <c r="T134" s="101">
        <f t="shared" si="8"/>
        <v>-6.3962959398504047E-3</v>
      </c>
    </row>
    <row r="135" spans="1:20" x14ac:dyDescent="0.25">
      <c r="A135">
        <v>2012</v>
      </c>
      <c r="B135">
        <v>3</v>
      </c>
      <c r="C135" s="90">
        <v>262362</v>
      </c>
      <c r="D135">
        <f t="shared" ref="D135:D145" si="10">+LN(C135/C134)</f>
        <v>-5.0223945738104353E-3</v>
      </c>
      <c r="E135">
        <v>96.156897000000001</v>
      </c>
      <c r="F135">
        <f t="shared" si="9"/>
        <v>-5.8381263492130638E-3</v>
      </c>
      <c r="I135">
        <v>2012</v>
      </c>
      <c r="J135">
        <v>3</v>
      </c>
      <c r="K135" s="90">
        <v>262362</v>
      </c>
      <c r="L135">
        <f t="shared" ref="L135:L150" si="11">+LN(K135/K134)</f>
        <v>-5.0223945738104353E-3</v>
      </c>
      <c r="M135">
        <f t="shared" si="7"/>
        <v>1.3739013660408524E-3</v>
      </c>
      <c r="N135" s="101">
        <v>-5.0223945738103702E-3</v>
      </c>
      <c r="Q135">
        <v>1.37390136604054E-3</v>
      </c>
      <c r="T135" s="101">
        <f t="shared" si="8"/>
        <v>-5.0223945738098645E-3</v>
      </c>
    </row>
    <row r="136" spans="1:20" x14ac:dyDescent="0.25">
      <c r="A136">
        <v>2012</v>
      </c>
      <c r="B136">
        <v>4</v>
      </c>
      <c r="C136" s="90">
        <v>260378</v>
      </c>
      <c r="D136">
        <f t="shared" si="10"/>
        <v>-7.5908081515033759E-3</v>
      </c>
      <c r="E136">
        <v>95.240718999999999</v>
      </c>
      <c r="F136">
        <f t="shared" si="9"/>
        <v>-9.5736301922834926E-3</v>
      </c>
      <c r="I136">
        <v>2012</v>
      </c>
      <c r="J136">
        <v>4</v>
      </c>
      <c r="K136" s="90">
        <v>260378</v>
      </c>
      <c r="L136">
        <f t="shared" si="11"/>
        <v>-7.5908081515033759E-3</v>
      </c>
      <c r="M136">
        <f t="shared" ref="M136:M150" si="12">+L136-L135</f>
        <v>-2.5684135776929407E-3</v>
      </c>
      <c r="N136" s="101">
        <v>-7.59080815150348E-3</v>
      </c>
      <c r="Q136">
        <v>-2.5684135776930998E-3</v>
      </c>
      <c r="T136" s="101">
        <f t="shared" ref="T136:T150" si="13">+Q136+T135</f>
        <v>-7.5908081515029639E-3</v>
      </c>
    </row>
    <row r="137" spans="1:20" x14ac:dyDescent="0.25">
      <c r="A137">
        <v>2013</v>
      </c>
      <c r="B137">
        <v>1</v>
      </c>
      <c r="C137" s="90">
        <v>259535</v>
      </c>
      <c r="D137">
        <f t="shared" si="10"/>
        <v>-3.2428530879421032E-3</v>
      </c>
      <c r="E137">
        <v>94.885914</v>
      </c>
      <c r="F137">
        <f t="shared" si="9"/>
        <v>-3.7323062663465276E-3</v>
      </c>
      <c r="I137">
        <v>2013</v>
      </c>
      <c r="J137">
        <v>1</v>
      </c>
      <c r="K137" s="90">
        <v>259535</v>
      </c>
      <c r="L137">
        <f t="shared" si="11"/>
        <v>-3.2428530879421032E-3</v>
      </c>
      <c r="M137">
        <f t="shared" si="12"/>
        <v>4.3479550635612731E-3</v>
      </c>
      <c r="N137" s="101">
        <v>-3.2428530879418101E-3</v>
      </c>
      <c r="Q137">
        <v>4.3479550635616704E-3</v>
      </c>
      <c r="T137" s="101">
        <f t="shared" si="13"/>
        <v>-3.2428530879412935E-3</v>
      </c>
    </row>
    <row r="138" spans="1:20" x14ac:dyDescent="0.25">
      <c r="A138">
        <v>2013</v>
      </c>
      <c r="B138">
        <v>2</v>
      </c>
      <c r="C138" s="90">
        <v>259312</v>
      </c>
      <c r="D138">
        <f t="shared" si="10"/>
        <v>-8.5959835454921653E-4</v>
      </c>
      <c r="E138">
        <v>94.646572000000006</v>
      </c>
      <c r="F138">
        <f t="shared" si="9"/>
        <v>-2.5256053173265845E-3</v>
      </c>
      <c r="I138">
        <v>2013</v>
      </c>
      <c r="J138">
        <v>2</v>
      </c>
      <c r="K138" s="90">
        <v>259312</v>
      </c>
      <c r="L138">
        <f t="shared" si="11"/>
        <v>-8.5959835454921653E-4</v>
      </c>
      <c r="M138">
        <f t="shared" si="12"/>
        <v>2.3832547333928868E-3</v>
      </c>
      <c r="N138" s="101">
        <v>-8.5959835455007305E-4</v>
      </c>
      <c r="Q138">
        <v>2.3832547333917302E-3</v>
      </c>
      <c r="T138" s="101">
        <f t="shared" si="13"/>
        <v>-8.5959835454956337E-4</v>
      </c>
    </row>
    <row r="139" spans="1:20" x14ac:dyDescent="0.25">
      <c r="A139">
        <v>2013</v>
      </c>
      <c r="B139">
        <v>3</v>
      </c>
      <c r="C139" s="90">
        <v>259636</v>
      </c>
      <c r="D139">
        <f t="shared" si="10"/>
        <v>1.2486801841359173E-3</v>
      </c>
      <c r="E139">
        <v>94.703810000000004</v>
      </c>
      <c r="F139">
        <f t="shared" si="9"/>
        <v>6.045723397949572E-4</v>
      </c>
      <c r="I139">
        <v>2013</v>
      </c>
      <c r="J139">
        <v>3</v>
      </c>
      <c r="K139" s="90">
        <v>259636</v>
      </c>
      <c r="L139">
        <f t="shared" si="11"/>
        <v>1.2486801841359173E-3</v>
      </c>
      <c r="M139">
        <f t="shared" si="12"/>
        <v>2.1082785386851337E-3</v>
      </c>
      <c r="N139" s="101">
        <v>1.2486801841369299E-3</v>
      </c>
      <c r="Q139">
        <v>2.1082785386869998E-3</v>
      </c>
      <c r="T139" s="101">
        <f t="shared" si="13"/>
        <v>1.2486801841374365E-3</v>
      </c>
    </row>
    <row r="140" spans="1:20" x14ac:dyDescent="0.25">
      <c r="A140">
        <v>2013</v>
      </c>
      <c r="B140">
        <v>4</v>
      </c>
      <c r="C140" s="90">
        <v>260379</v>
      </c>
      <c r="D140">
        <f t="shared" si="10"/>
        <v>2.8576118212284177E-3</v>
      </c>
      <c r="E140">
        <v>94.939406000000005</v>
      </c>
      <c r="F140">
        <f t="shared" si="9"/>
        <v>2.4846248251935397E-3</v>
      </c>
      <c r="I140">
        <v>2013</v>
      </c>
      <c r="J140">
        <v>4</v>
      </c>
      <c r="K140" s="90">
        <v>260379</v>
      </c>
      <c r="L140">
        <f t="shared" si="11"/>
        <v>2.8576118212284177E-3</v>
      </c>
      <c r="M140">
        <f t="shared" si="12"/>
        <v>1.6089316370925004E-3</v>
      </c>
      <c r="N140" s="101">
        <v>2.8576118212271201E-3</v>
      </c>
      <c r="Q140">
        <v>1.6089316370901899E-3</v>
      </c>
      <c r="T140" s="101">
        <f t="shared" si="13"/>
        <v>2.8576118212276262E-3</v>
      </c>
    </row>
    <row r="141" spans="1:20" x14ac:dyDescent="0.25">
      <c r="A141">
        <v>2014</v>
      </c>
      <c r="B141">
        <v>1</v>
      </c>
      <c r="C141" s="90">
        <v>261178</v>
      </c>
      <c r="D141">
        <f t="shared" si="10"/>
        <v>3.0639052876367161E-3</v>
      </c>
      <c r="E141">
        <v>95.288315999999995</v>
      </c>
      <c r="F141">
        <f t="shared" si="9"/>
        <v>3.6683443148850347E-3</v>
      </c>
      <c r="I141">
        <v>2014</v>
      </c>
      <c r="J141">
        <v>1</v>
      </c>
      <c r="K141" s="90">
        <v>261178</v>
      </c>
      <c r="L141">
        <f t="shared" si="11"/>
        <v>3.0639052876367161E-3</v>
      </c>
      <c r="M141">
        <f t="shared" si="12"/>
        <v>2.0629346640829846E-4</v>
      </c>
      <c r="N141" s="101">
        <v>3.0639052876377799E-3</v>
      </c>
      <c r="Q141">
        <v>2.06293466410656E-4</v>
      </c>
      <c r="T141" s="101">
        <f t="shared" si="13"/>
        <v>3.0639052876382821E-3</v>
      </c>
    </row>
    <row r="142" spans="1:20" x14ac:dyDescent="0.25">
      <c r="A142">
        <v>2014</v>
      </c>
      <c r="B142">
        <v>2</v>
      </c>
      <c r="C142" s="90">
        <v>262551</v>
      </c>
      <c r="D142">
        <f t="shared" si="10"/>
        <v>5.2431816661742871E-3</v>
      </c>
      <c r="E142">
        <v>95.754351999999997</v>
      </c>
      <c r="F142">
        <f t="shared" si="9"/>
        <v>4.8788778896065648E-3</v>
      </c>
      <c r="I142">
        <v>2014</v>
      </c>
      <c r="J142">
        <v>2</v>
      </c>
      <c r="K142" s="90">
        <v>262551</v>
      </c>
      <c r="L142">
        <f t="shared" si="11"/>
        <v>5.2431816661742871E-3</v>
      </c>
      <c r="M142">
        <f t="shared" si="12"/>
        <v>2.179276378537571E-3</v>
      </c>
      <c r="N142" s="101">
        <v>5.2431816661737598E-3</v>
      </c>
      <c r="Q142">
        <v>2.1792763785359799E-3</v>
      </c>
      <c r="T142" s="101">
        <f t="shared" si="13"/>
        <v>5.243181666174262E-3</v>
      </c>
    </row>
    <row r="143" spans="1:20" x14ac:dyDescent="0.25">
      <c r="A143">
        <v>2014</v>
      </c>
      <c r="B143">
        <v>3</v>
      </c>
      <c r="C143" s="90">
        <v>263900</v>
      </c>
      <c r="D143">
        <f t="shared" si="10"/>
        <v>5.124894634339518E-3</v>
      </c>
      <c r="E143">
        <v>96.319049000000007</v>
      </c>
      <c r="F143">
        <f t="shared" si="9"/>
        <v>5.8800294479126334E-3</v>
      </c>
      <c r="I143">
        <v>2014</v>
      </c>
      <c r="J143">
        <v>3</v>
      </c>
      <c r="K143" s="90">
        <v>263900</v>
      </c>
      <c r="L143">
        <f t="shared" si="11"/>
        <v>5.124894634339518E-3</v>
      </c>
      <c r="M143">
        <f t="shared" si="12"/>
        <v>-1.182870318347691E-4</v>
      </c>
      <c r="N143" s="101">
        <v>5.12489463434029E-3</v>
      </c>
      <c r="Q143">
        <v>-1.18287031833475E-4</v>
      </c>
      <c r="T143" s="101">
        <f t="shared" si="13"/>
        <v>5.124894634340787E-3</v>
      </c>
    </row>
    <row r="144" spans="1:20" x14ac:dyDescent="0.25">
      <c r="A144">
        <v>2014</v>
      </c>
      <c r="B144">
        <v>4</v>
      </c>
      <c r="C144" s="90">
        <v>265667</v>
      </c>
      <c r="D144">
        <f t="shared" si="10"/>
        <v>6.6734013171841381E-3</v>
      </c>
      <c r="E144">
        <v>96.973513999999994</v>
      </c>
      <c r="F144">
        <f t="shared" si="9"/>
        <v>6.771781498731224E-3</v>
      </c>
      <c r="I144">
        <v>2014</v>
      </c>
      <c r="J144">
        <v>4</v>
      </c>
      <c r="K144" s="90">
        <v>265667</v>
      </c>
      <c r="L144">
        <f t="shared" si="11"/>
        <v>6.6734013171841381E-3</v>
      </c>
      <c r="M144">
        <f t="shared" si="12"/>
        <v>1.5485066828446201E-3</v>
      </c>
      <c r="N144" s="101">
        <v>6.6734013171831901E-3</v>
      </c>
      <c r="Q144">
        <v>1.5485066828428899E-3</v>
      </c>
      <c r="T144" s="101">
        <f t="shared" si="13"/>
        <v>6.6734013171836767E-3</v>
      </c>
    </row>
    <row r="145" spans="1:26" x14ac:dyDescent="0.25">
      <c r="A145">
        <v>2015</v>
      </c>
      <c r="B145">
        <v>1</v>
      </c>
      <c r="C145" s="90">
        <v>268133</v>
      </c>
      <c r="D145">
        <f t="shared" si="10"/>
        <v>9.2394812405463614E-3</v>
      </c>
      <c r="E145">
        <v>97.864789000000002</v>
      </c>
      <c r="F145">
        <f t="shared" si="9"/>
        <v>9.148932249265166E-3</v>
      </c>
      <c r="I145">
        <v>2015</v>
      </c>
      <c r="J145">
        <v>1</v>
      </c>
      <c r="K145" s="90">
        <v>268133</v>
      </c>
      <c r="L145">
        <f t="shared" si="11"/>
        <v>9.2394812405463614E-3</v>
      </c>
      <c r="M145">
        <f t="shared" si="12"/>
        <v>2.5660799233622232E-3</v>
      </c>
      <c r="N145" s="101">
        <v>9.2394812405469599E-3</v>
      </c>
      <c r="Q145">
        <v>2.5660799233637702E-3</v>
      </c>
      <c r="T145" s="101">
        <f t="shared" si="13"/>
        <v>9.2394812405474473E-3</v>
      </c>
    </row>
    <row r="146" spans="1:26" x14ac:dyDescent="0.25">
      <c r="A146" s="91">
        <v>2015</v>
      </c>
      <c r="B146" s="91">
        <v>2</v>
      </c>
      <c r="C146" s="7">
        <f>+EXP(D146)*C145</f>
        <v>270706.36451403372</v>
      </c>
      <c r="D146" s="7">
        <f>+F146</f>
        <v>9.5515815957876189E-3</v>
      </c>
      <c r="E146">
        <v>98.804030999999995</v>
      </c>
      <c r="F146">
        <f t="shared" si="9"/>
        <v>9.5515815957876189E-3</v>
      </c>
      <c r="G146" s="7"/>
      <c r="I146" s="91">
        <v>2015</v>
      </c>
      <c r="J146" s="91">
        <v>2</v>
      </c>
      <c r="K146" s="98">
        <f>+C146</f>
        <v>270706.36451403372</v>
      </c>
      <c r="L146" s="98">
        <f t="shared" si="11"/>
        <v>9.5515815957876189E-3</v>
      </c>
      <c r="M146" s="98">
        <f t="shared" si="12"/>
        <v>3.1210035524125747E-4</v>
      </c>
      <c r="N146" s="91">
        <v>7.6846499763710101E-3</v>
      </c>
      <c r="O146" s="91">
        <f>+N146+1.96*O153</f>
        <v>1.5845525518378929E-2</v>
      </c>
      <c r="P146" s="91">
        <f>+N146-1.96*O153</f>
        <v>-4.762255656369091E-4</v>
      </c>
      <c r="Q146" s="91">
        <v>-1.4188730875354901E-3</v>
      </c>
      <c r="R146" s="91">
        <f>+Q146+1.96*R153</f>
        <v>6.8750136618920144E-3</v>
      </c>
      <c r="S146" s="91">
        <f>+Q146-1.96*R153</f>
        <v>-9.7127598369629951E-3</v>
      </c>
      <c r="T146" s="91">
        <f>+Q146+T145</f>
        <v>7.820608153011957E-3</v>
      </c>
      <c r="U146" s="91">
        <f>+T146+1.96*U153</f>
        <v>1.6114494902439463E-2</v>
      </c>
      <c r="V146" s="91">
        <f>+T146-1.96*U153</f>
        <v>-4.7327859641554774E-4</v>
      </c>
      <c r="W146" s="91"/>
      <c r="X146" s="91"/>
      <c r="Y146" s="91"/>
      <c r="Z146" s="91"/>
    </row>
    <row r="147" spans="1:26" x14ac:dyDescent="0.25">
      <c r="A147" s="91">
        <v>2015</v>
      </c>
      <c r="B147" s="91">
        <v>3</v>
      </c>
      <c r="C147" s="7">
        <f t="shared" ref="C147:C150" si="14">+EXP(D147)*C146</f>
        <v>272925.39762131404</v>
      </c>
      <c r="D147" s="7">
        <f t="shared" ref="D147:D150" si="15">+F147</f>
        <v>8.1637813910494447E-3</v>
      </c>
      <c r="E147">
        <v>99.613946999999996</v>
      </c>
      <c r="F147">
        <f t="shared" si="9"/>
        <v>8.1637813910494447E-3</v>
      </c>
      <c r="G147" s="7"/>
      <c r="I147" s="91">
        <v>2015</v>
      </c>
      <c r="J147" s="91">
        <v>3</v>
      </c>
      <c r="K147" s="98">
        <f t="shared" ref="K147:K150" si="16">+C147</f>
        <v>272925.39762131404</v>
      </c>
      <c r="L147" s="98">
        <f t="shared" si="11"/>
        <v>8.1637813910494447E-3</v>
      </c>
      <c r="M147" s="98">
        <f t="shared" si="12"/>
        <v>-1.3878002047381741E-3</v>
      </c>
      <c r="N147" s="91">
        <v>7.4440338000771097E-3</v>
      </c>
      <c r="O147" s="91">
        <f t="shared" ref="O147:O150" si="17">+N147+1.96*O154</f>
        <v>1.6733580133002579E-2</v>
      </c>
      <c r="P147" s="91">
        <f t="shared" ref="P147:P150" si="18">+N147-1.96*O154</f>
        <v>-1.8455125328483615E-3</v>
      </c>
      <c r="Q147" s="91">
        <v>0</v>
      </c>
      <c r="R147" s="91">
        <f t="shared" ref="R147:R150" si="19">+Q147+1.96*R154</f>
        <v>8.9543650830823003E-3</v>
      </c>
      <c r="S147" s="91">
        <f t="shared" ref="S147:S150" si="20">+Q147-1.96*R154</f>
        <v>-8.9543650830823003E-3</v>
      </c>
      <c r="T147" s="91">
        <f t="shared" si="13"/>
        <v>7.820608153011957E-3</v>
      </c>
      <c r="U147" s="91">
        <f t="shared" ref="U147:U150" si="21">+T147+1.96*U154</f>
        <v>1.7418372781012152E-2</v>
      </c>
      <c r="V147" s="91">
        <f t="shared" ref="V147:V150" si="22">+T147-1.96*U154</f>
        <v>-1.7771564749882399E-3</v>
      </c>
      <c r="W147" s="91"/>
      <c r="X147" s="91"/>
      <c r="Y147" s="91"/>
      <c r="Z147" s="91"/>
    </row>
    <row r="148" spans="1:26" x14ac:dyDescent="0.25">
      <c r="A148" s="91">
        <v>2015</v>
      </c>
      <c r="B148" s="91">
        <v>4</v>
      </c>
      <c r="C148" s="7">
        <f t="shared" si="14"/>
        <v>275094.6753944261</v>
      </c>
      <c r="D148" s="7">
        <f t="shared" si="15"/>
        <v>7.9168235255239229E-3</v>
      </c>
      <c r="E148">
        <v>100.405703</v>
      </c>
      <c r="F148">
        <f t="shared" si="9"/>
        <v>7.9168235255239229E-3</v>
      </c>
      <c r="G148" s="7"/>
      <c r="I148" s="91">
        <v>2015</v>
      </c>
      <c r="J148" s="91">
        <v>4</v>
      </c>
      <c r="K148" s="98">
        <f t="shared" si="16"/>
        <v>275094.6753944261</v>
      </c>
      <c r="L148" s="98">
        <f t="shared" si="11"/>
        <v>7.9168235255239229E-3</v>
      </c>
      <c r="M148" s="98">
        <f t="shared" si="12"/>
        <v>-2.4695786552552182E-4</v>
      </c>
      <c r="N148" s="91">
        <v>7.5179199124541102E-3</v>
      </c>
      <c r="O148" s="91">
        <f t="shared" si="17"/>
        <v>1.7449462527606985E-2</v>
      </c>
      <c r="P148" s="91">
        <f t="shared" si="18"/>
        <v>-2.4136227026987644E-3</v>
      </c>
      <c r="Q148" s="91">
        <v>0</v>
      </c>
      <c r="R148" s="91">
        <f t="shared" si="19"/>
        <v>8.9543650830823003E-3</v>
      </c>
      <c r="S148" s="91">
        <f t="shared" si="20"/>
        <v>-8.9543650830823003E-3</v>
      </c>
      <c r="T148" s="91">
        <f t="shared" si="13"/>
        <v>7.820608153011957E-3</v>
      </c>
      <c r="U148" s="91">
        <f t="shared" si="21"/>
        <v>1.8565170233276296E-2</v>
      </c>
      <c r="V148" s="91">
        <f t="shared" si="22"/>
        <v>-2.9239539272523825E-3</v>
      </c>
      <c r="W148" s="91"/>
      <c r="X148" s="91"/>
      <c r="Y148" s="91"/>
      <c r="Z148" s="91"/>
    </row>
    <row r="149" spans="1:26" x14ac:dyDescent="0.25">
      <c r="A149" s="91">
        <v>2016</v>
      </c>
      <c r="B149" s="91">
        <v>1</v>
      </c>
      <c r="C149" s="7">
        <f t="shared" si="14"/>
        <v>277200.91239199421</v>
      </c>
      <c r="D149" s="7">
        <f t="shared" si="15"/>
        <v>7.6272461883722317E-3</v>
      </c>
      <c r="E149">
        <v>101.17444999999999</v>
      </c>
      <c r="F149">
        <f t="shared" si="9"/>
        <v>7.6272461883722317E-3</v>
      </c>
      <c r="G149" s="7"/>
      <c r="I149" s="91">
        <v>2016</v>
      </c>
      <c r="J149" s="91">
        <v>1</v>
      </c>
      <c r="K149" s="98">
        <f t="shared" si="16"/>
        <v>277200.91239199421</v>
      </c>
      <c r="L149" s="98">
        <f t="shared" si="11"/>
        <v>7.6272461883722317E-3</v>
      </c>
      <c r="M149" s="98">
        <f t="shared" si="12"/>
        <v>-2.8957733715169118E-4</v>
      </c>
      <c r="N149" s="91">
        <v>7.2754385243196402E-3</v>
      </c>
      <c r="O149" s="91">
        <f t="shared" si="17"/>
        <v>1.7934109310211825E-2</v>
      </c>
      <c r="P149" s="91">
        <f t="shared" si="18"/>
        <v>-3.383232261572543E-3</v>
      </c>
      <c r="Q149" s="91">
        <v>0</v>
      </c>
      <c r="R149" s="91">
        <f t="shared" si="19"/>
        <v>8.9543650830823003E-3</v>
      </c>
      <c r="S149" s="91">
        <f t="shared" si="20"/>
        <v>-8.9543650830823003E-3</v>
      </c>
      <c r="T149" s="91">
        <f t="shared" si="13"/>
        <v>7.820608153011957E-3</v>
      </c>
      <c r="U149" s="91">
        <f t="shared" si="21"/>
        <v>1.960085190001554E-2</v>
      </c>
      <c r="V149" s="91">
        <f t="shared" si="22"/>
        <v>-3.9596355939916263E-3</v>
      </c>
      <c r="W149" s="91"/>
      <c r="X149" s="91"/>
      <c r="Y149" s="91"/>
      <c r="Z149" s="91"/>
    </row>
    <row r="150" spans="1:26" x14ac:dyDescent="0.25">
      <c r="A150" s="91">
        <v>2016</v>
      </c>
      <c r="B150" s="91">
        <v>2</v>
      </c>
      <c r="C150" s="7">
        <f t="shared" si="14"/>
        <v>279483.07942907844</v>
      </c>
      <c r="D150" s="7">
        <f t="shared" si="15"/>
        <v>8.1991932795870883E-3</v>
      </c>
      <c r="E150">
        <v>102.007409</v>
      </c>
      <c r="F150">
        <f t="shared" si="9"/>
        <v>8.1991932795870883E-3</v>
      </c>
      <c r="G150" s="7"/>
      <c r="I150" s="91">
        <v>2016</v>
      </c>
      <c r="J150" s="91">
        <v>2</v>
      </c>
      <c r="K150" s="98">
        <f t="shared" si="16"/>
        <v>279483.07942907844</v>
      </c>
      <c r="L150" s="98">
        <f t="shared" si="11"/>
        <v>8.1991932795870883E-3</v>
      </c>
      <c r="M150" s="98">
        <f t="shared" si="12"/>
        <v>5.7194709121485658E-4</v>
      </c>
      <c r="N150" s="91">
        <v>7.1165678076376901E-3</v>
      </c>
      <c r="O150" s="91">
        <f t="shared" si="17"/>
        <v>1.8282758003438704E-2</v>
      </c>
      <c r="P150" s="91">
        <f t="shared" si="18"/>
        <v>-4.0496223881633219E-3</v>
      </c>
      <c r="Q150" s="91">
        <v>0</v>
      </c>
      <c r="R150" s="91">
        <f t="shared" si="19"/>
        <v>8.9543650830823003E-3</v>
      </c>
      <c r="S150" s="91">
        <f t="shared" si="20"/>
        <v>-8.9543650830823003E-3</v>
      </c>
      <c r="T150" s="91">
        <f t="shared" si="13"/>
        <v>7.820608153011957E-3</v>
      </c>
      <c r="U150" s="91">
        <f t="shared" si="21"/>
        <v>2.055256288042831E-2</v>
      </c>
      <c r="V150" s="91">
        <f t="shared" si="22"/>
        <v>-4.9113465744043978E-3</v>
      </c>
      <c r="W150" s="91"/>
      <c r="X150" s="91"/>
      <c r="Y150" s="91"/>
      <c r="Z150" s="91"/>
    </row>
    <row r="151" spans="1:26" x14ac:dyDescent="0.25">
      <c r="I151" s="99" t="s">
        <v>255</v>
      </c>
      <c r="J151" s="99"/>
      <c r="N151" s="99">
        <f>+((N146-L146)^2+(N147-L147)^2+(N148-L148)^2+(N149-L149)^2+(N150-L150)^2)/5</f>
        <v>1.0916881807615902E-6</v>
      </c>
      <c r="T151" s="99">
        <f>+((T146-L146)^2+(T147-L147)^2+(T148-L148)^2+(T149-L149)^2+(T150-L150)^2)/5</f>
        <v>6.6080197524812417E-7</v>
      </c>
    </row>
    <row r="153" spans="1:26" x14ac:dyDescent="0.25">
      <c r="O153" s="97">
        <v>4.1637120112285302E-3</v>
      </c>
      <c r="P153" s="97"/>
      <c r="R153" s="97">
        <v>4.2315748721568902E-3</v>
      </c>
      <c r="S153" s="97"/>
      <c r="U153" s="97">
        <v>4.2315748721568902E-3</v>
      </c>
      <c r="V153" s="97"/>
    </row>
    <row r="154" spans="1:26" x14ac:dyDescent="0.25">
      <c r="O154" s="97">
        <v>4.7395644555742198E-3</v>
      </c>
      <c r="P154" s="97"/>
      <c r="R154" s="97">
        <v>4.5685536138174998E-3</v>
      </c>
      <c r="S154" s="97"/>
      <c r="U154" s="97">
        <f>+(((1-0.417648)^2+1)*U153^2)^0.5</f>
        <v>4.8968186877552024E-3</v>
      </c>
      <c r="V154" s="97"/>
    </row>
    <row r="155" spans="1:26" x14ac:dyDescent="0.25">
      <c r="O155" s="97">
        <v>5.0671135791596298E-3</v>
      </c>
      <c r="P155" s="97"/>
      <c r="R155" s="97">
        <v>4.5685536138174998E-3</v>
      </c>
      <c r="S155" s="97"/>
      <c r="U155" s="97">
        <f>+((1+2*(1-0.417648)^2)*U153^2)^0.5</f>
        <v>5.4819194287062962E-3</v>
      </c>
      <c r="V155" s="97"/>
    </row>
    <row r="156" spans="1:26" x14ac:dyDescent="0.25">
      <c r="O156" s="97">
        <v>5.4380973397409101E-3</v>
      </c>
      <c r="P156" s="97"/>
      <c r="R156" s="97">
        <v>4.5685536138174998E-3</v>
      </c>
      <c r="S156" s="97"/>
      <c r="U156" s="97">
        <f>+((1+3*(1-0.417648)^2)*U153^2)^0.5</f>
        <v>6.0103284423487667E-3</v>
      </c>
      <c r="V156" s="97"/>
    </row>
    <row r="157" spans="1:26" x14ac:dyDescent="0.25">
      <c r="O157" s="97">
        <v>5.6970358141841902E-3</v>
      </c>
      <c r="P157" s="97"/>
      <c r="R157" s="97">
        <v>4.5685536138174998E-3</v>
      </c>
      <c r="S157" s="97"/>
      <c r="U157" s="97">
        <f>+((1+4*(1-0.417648)^2)*U153^2)^0.5</f>
        <v>6.4958952690899767E-3</v>
      </c>
      <c r="V157" s="97"/>
    </row>
    <row r="163" spans="25:25" x14ac:dyDescent="0.25">
      <c r="Y163">
        <f>+((1+0.41768^2)*0.004216^2)^0.5</f>
        <v>4.5689781942022502E-3</v>
      </c>
    </row>
  </sheetData>
  <mergeCells count="18">
    <mergeCell ref="T1:V1"/>
    <mergeCell ref="U153:V153"/>
    <mergeCell ref="U154:V154"/>
    <mergeCell ref="U155:V155"/>
    <mergeCell ref="U156:V156"/>
    <mergeCell ref="U157:V157"/>
    <mergeCell ref="Q1:S1"/>
    <mergeCell ref="R153:S153"/>
    <mergeCell ref="R154:S154"/>
    <mergeCell ref="R155:S155"/>
    <mergeCell ref="R156:S156"/>
    <mergeCell ref="R157:S157"/>
    <mergeCell ref="N1:P1"/>
    <mergeCell ref="O153:P153"/>
    <mergeCell ref="O154:P154"/>
    <mergeCell ref="O155:P155"/>
    <mergeCell ref="O156:P156"/>
    <mergeCell ref="O157:P157"/>
  </mergeCells>
  <phoneticPr fontId="6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honeticPr fontId="6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alabra_x0020_clave xmlns="80e7c9e7-af65-430b-8363-54fde4f4562b">base de datos REMSDB</Palabra_x0020_clave>
    <_DCDateModified xmlns="http://schemas.microsoft.com/sharepoint/v3/fields">2015-10-19T22:00:00+00:00</_DCDateModified>
    <Descripcion xmlns="80e7c9e7-af65-430b-8363-54fde4f4562b">Base de datos trimestral de la economía española REMSDB
BDREMS (201tt1)</Descripcion>
    <o1e7c1fe4bbc407f8b48a7c4ea1f8b36 xmlns="80e7c9e7-af65-430b-8363-54fde4f4562b">
      <Terms xmlns="http://schemas.microsoft.com/office/infopath/2007/PartnerControls">
        <TermInfo xmlns="http://schemas.microsoft.com/office/infopath/2007/PartnerControls">
          <TermName xmlns="http://schemas.microsoft.com/office/infopath/2007/PartnerControls">Política Presupuestaria:Análisis Macroeconómico de la Política Presupuestaria</TermName>
          <TermId xmlns="http://schemas.microsoft.com/office/infopath/2007/PartnerControls">999f7610-5f91-440c-bebe-b0affac7699f</TermId>
        </TermInfo>
      </Terms>
    </o1e7c1fe4bbc407f8b48a7c4ea1f8b36>
    <_DCDateCreated xmlns="http://schemas.microsoft.com/sharepoint/v3/fields">2014-07-08T00:00:00+00:00</_DCDateCreated>
    <PublishingExpirationDate xmlns="http://schemas.microsoft.com/sharepoint/v3" xsi:nil="true"/>
    <PublishingStartDate xmlns="http://schemas.microsoft.com/sharepoint/v3" xsi:nil="true"/>
    <TaxCatchAll xmlns="80e7c9e7-af65-430b-8363-54fde4f4562b">
      <Value>20</Value>
    </TaxCatchAll>
    <Centro_x0020_Directivo xmlns="80e7c9e7-af65-430b-8363-54fde4f4562b">Dirección General de Presupuestos</Centro_x0020_Directivo>
    <_Status xmlns="http://schemas.microsoft.com/sharepoint/v3/fields">Final</_Status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 categorizado" ma:contentTypeID="0x01010076C9F8EBD7209F49817694EA00723DAB0000895B73DEEF2A4F8522E7CC595E3E62" ma:contentTypeVersion="21" ma:contentTypeDescription="documento categorizado" ma:contentTypeScope="" ma:versionID="cb91898dc2e1cc934582e4dbcc4d938a">
  <xsd:schema xmlns:xsd="http://www.w3.org/2001/XMLSchema" xmlns:xs="http://www.w3.org/2001/XMLSchema" xmlns:p="http://schemas.microsoft.com/office/2006/metadata/properties" xmlns:ns1="http://schemas.microsoft.com/sharepoint/v3" xmlns:ns2="80e7c9e7-af65-430b-8363-54fde4f4562b" xmlns:ns3="http://schemas.microsoft.com/sharepoint/v3/fields" targetNamespace="http://schemas.microsoft.com/office/2006/metadata/properties" ma:root="true" ma:fieldsID="8a424ad7bc874928464dc8b777c00f3a" ns1:_="" ns2:_="" ns3:_="">
    <xsd:import namespace="http://schemas.microsoft.com/sharepoint/v3"/>
    <xsd:import namespace="80e7c9e7-af65-430b-8363-54fde4f4562b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Descripcion"/>
                <xsd:element ref="ns2:Centro_x0020_Directivo"/>
                <xsd:element ref="ns2:Palabra_x0020_clave" minOccurs="0"/>
                <xsd:element ref="ns3:_Status" minOccurs="0"/>
                <xsd:element ref="ns1:PublishingStartDate" minOccurs="0"/>
                <xsd:element ref="ns1:PublishingExpirationDate" minOccurs="0"/>
                <xsd:element ref="ns3:_DCDateModified"/>
                <xsd:element ref="ns3:_DCDateCreated"/>
                <xsd:element ref="ns2:o1e7c1fe4bbc407f8b48a7c4ea1f8b36" minOccurs="0"/>
                <xsd:element ref="ns2:TaxCatchAll" minOccurs="0"/>
                <xsd:element ref="ns2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3" nillable="true" ma:displayName="Fecha de inicio programada" ma:description="" ma:internalName="PublishingStartDate" ma:readOnly="false">
      <xsd:simpleType>
        <xsd:restriction base="dms:Unknown"/>
      </xsd:simpleType>
    </xsd:element>
    <xsd:element name="PublishingExpirationDate" ma:index="14" nillable="true" ma:displayName="Fecha de finalización programada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e7c9e7-af65-430b-8363-54fde4f4562b" elementFormDefault="qualified">
    <xsd:import namespace="http://schemas.microsoft.com/office/2006/documentManagement/types"/>
    <xsd:import namespace="http://schemas.microsoft.com/office/infopath/2007/PartnerControls"/>
    <xsd:element name="Descripcion" ma:index="8" ma:displayName="Descripcion" ma:internalName="Descripcion" ma:readOnly="false">
      <xsd:simpleType>
        <xsd:restriction base="dms:Note">
          <xsd:maxLength value="255"/>
        </xsd:restriction>
      </xsd:simpleType>
    </xsd:element>
    <xsd:element name="Centro_x0020_Directivo" ma:index="9" ma:displayName="Centro Directivo" ma:internalName="Centro_x0020_Directivo" ma:readOnly="false">
      <xsd:simpleType>
        <xsd:restriction base="dms:Text">
          <xsd:maxLength value="255"/>
        </xsd:restriction>
      </xsd:simpleType>
    </xsd:element>
    <xsd:element name="Palabra_x0020_clave" ma:index="10" nillable="true" ma:displayName="Palabra clave" ma:internalName="Palabra_x0020_clave" ma:readOnly="false">
      <xsd:simpleType>
        <xsd:restriction base="dms:Text">
          <xsd:maxLength value="100"/>
        </xsd:restriction>
      </xsd:simpleType>
    </xsd:element>
    <xsd:element name="o1e7c1fe4bbc407f8b48a7c4ea1f8b36" ma:index="17" ma:taxonomy="true" ma:internalName="o1e7c1fe4bbc407f8b48a7c4ea1f8b36" ma:taxonomyFieldName="Categorizacion" ma:displayName="Categorizacion" ma:readOnly="false" ma:default="" ma:fieldId="{81e7c1fe-4bbc-407f-8b48-a7c4ea1f8b36}" ma:taxonomyMulti="true" ma:sspId="31bff231-9e26-4737-b496-72afb8c20d02" ma:termSetId="e167920e-e0f7-4037-bf11-0841ab277fa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8" nillable="true" ma:displayName="Taxonomy Catch All Column" ma:hidden="true" ma:list="{166295a6-c563-42a3-a59c-6fb06f5c58c9}" ma:internalName="TaxCatchAll" ma:showField="CatchAllData" ma:web="80e7c9e7-af65-430b-8363-54fde4f456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9" nillable="true" ma:displayName="Taxonomy Catch All Column1" ma:hidden="true" ma:list="{166295a6-c563-42a3-a59c-6fb06f5c58c9}" ma:internalName="TaxCatchAllLabel" ma:readOnly="true" ma:showField="CatchAllDataLabel" ma:web="80e7c9e7-af65-430b-8363-54fde4f456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Status" ma:index="12" nillable="true" ma:displayName="Estado" ma:default="Final" ma:format="Dropdown" ma:internalName="_Status" ma:readOnly="false">
      <xsd:simpleType>
        <xsd:union memberTypes="dms:Text">
          <xsd:simpleType>
            <xsd:restriction base="dms:Choice">
              <xsd:enumeration value="No iniciado"/>
              <xsd:enumeration value="Borrador"/>
              <xsd:enumeration value="Revisado"/>
              <xsd:enumeration value="Programado"/>
              <xsd:enumeration value="Publicado"/>
              <xsd:enumeration value="Final"/>
              <xsd:enumeration value="Caducado"/>
            </xsd:restriction>
          </xsd:simpleType>
        </xsd:union>
      </xsd:simpleType>
    </xsd:element>
    <xsd:element name="_DCDateModified" ma:index="15" ma:displayName="Fecha de modificación" ma:default="[today]" ma:description="Fecha en la que se modificó el recurso por última vez" ma:format="DateOnly" ma:internalName="_DCDateModified">
      <xsd:simpleType>
        <xsd:restriction base="dms:DateTime"/>
      </xsd:simpleType>
    </xsd:element>
    <xsd:element name="_DCDateCreated" ma:index="16" ma:displayName="Fecha de creación" ma:default="[today]" ma:description="Fecha en la que se creó el recurso" ma:format="DateOnly" ma:internalName="_DCDateCreat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11" ma:displayName="Autor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Estado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66BC28-03DA-40C6-9D1B-1F2FDAA4C53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sharepoint/v3/fields"/>
    <ds:schemaRef ds:uri="80e7c9e7-af65-430b-8363-54fde4f4562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4ACBBDC-2E7C-41A5-96B8-2A7F3FEA9D42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8F9E701C-B439-42DA-B726-4DF5BA8653F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E21B7B7-1876-44BF-92D3-4373268319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0e7c9e7-af65-430b-8363-54fde4f4562b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Relación de variables</vt:lpstr>
      <vt:lpstr>BDREMS</vt:lpstr>
      <vt:lpstr>Hoja2</vt:lpstr>
      <vt:lpstr>Hoja3</vt:lpstr>
    </vt:vector>
  </TitlesOfParts>
  <Company>UVEG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BDREMS</dc:title>
  <dc:creator>Sudirección General de Análisis y Programación Económica</dc:creator>
  <cp:lastModifiedBy>Jesus Ruiz (ICAE)</cp:lastModifiedBy>
  <dcterms:created xsi:type="dcterms:W3CDTF">2011-05-04T15:50:57Z</dcterms:created>
  <dcterms:modified xsi:type="dcterms:W3CDTF">2016-10-27T09:57:57Z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escripcion">
    <vt:lpwstr>Base de datos trimestral de la economía española REMSDB_x000d_
BDREMS 201302</vt:lpwstr>
  </property>
  <property fmtid="{D5CDD505-2E9C-101B-9397-08002B2CF9AE}" pid="3" name="Centro Directivo">
    <vt:lpwstr>Dirección General de Presupuestos</vt:lpwstr>
  </property>
  <property fmtid="{D5CDD505-2E9C-101B-9397-08002B2CF9AE}" pid="4" name="_Status">
    <vt:lpwstr>Final</vt:lpwstr>
  </property>
  <property fmtid="{D5CDD505-2E9C-101B-9397-08002B2CF9AE}" pid="5" name="_DCDateCreated">
    <vt:lpwstr>2014-07-08T00:00:00Z</vt:lpwstr>
  </property>
  <property fmtid="{D5CDD505-2E9C-101B-9397-08002B2CF9AE}" pid="6" name="ContentType">
    <vt:lpwstr>documento categorizado</vt:lpwstr>
  </property>
  <property fmtid="{D5CDD505-2E9C-101B-9397-08002B2CF9AE}" pid="7" name="Palabra clave">
    <vt:lpwstr>base de datos REMSDB</vt:lpwstr>
  </property>
  <property fmtid="{D5CDD505-2E9C-101B-9397-08002B2CF9AE}" pid="8" name="Categorización">
    <vt:lpwstr>;#Política Presupuestaria:Análisis Macroeconómico de la Política Presupuestaria;#</vt:lpwstr>
  </property>
  <property fmtid="{D5CDD505-2E9C-101B-9397-08002B2CF9AE}" pid="9" name="_DCDateModified">
    <vt:lpwstr>2011-06-02T00:00:00Z</vt:lpwstr>
  </property>
  <property fmtid="{D5CDD505-2E9C-101B-9397-08002B2CF9AE}" pid="10" name="xd_Signature">
    <vt:lpwstr/>
  </property>
  <property fmtid="{D5CDD505-2E9C-101B-9397-08002B2CF9AE}" pid="11" name="TemplateUrl">
    <vt:lpwstr/>
  </property>
  <property fmtid="{D5CDD505-2E9C-101B-9397-08002B2CF9AE}" pid="12" name="xd_ProgID">
    <vt:lpwstr/>
  </property>
  <property fmtid="{D5CDD505-2E9C-101B-9397-08002B2CF9AE}" pid="13" name="PublishingExpirationDate">
    <vt:lpwstr/>
  </property>
  <property fmtid="{D5CDD505-2E9C-101B-9397-08002B2CF9AE}" pid="14" name="_SourceUrl">
    <vt:lpwstr/>
  </property>
  <property fmtid="{D5CDD505-2E9C-101B-9397-08002B2CF9AE}" pid="15" name="_SharedFileIndex">
    <vt:lpwstr/>
  </property>
  <property fmtid="{D5CDD505-2E9C-101B-9397-08002B2CF9AE}" pid="16" name="o1e7c1fe4bbc407f8b48a7c4ea1f8b36">
    <vt:lpwstr>Política Presupuestaria:Análisis Macroeconómico de la Política Presupuestaria|999f7610-5f91-440c-bebe-b0affac7699f</vt:lpwstr>
  </property>
  <property fmtid="{D5CDD505-2E9C-101B-9397-08002B2CF9AE}" pid="17" name="Categorizacion">
    <vt:lpwstr>20;#Política Presupuestaria:Análisis Macroeconómico de la Política Presupuestaria|999f7610-5f91-440c-bebe-b0affac7699f</vt:lpwstr>
  </property>
  <property fmtid="{D5CDD505-2E9C-101B-9397-08002B2CF9AE}" pid="18" name="TaxCatchAll">
    <vt:lpwstr>20;#Política Presupuestaria:Análisis Macroeconómico de la Política Presupuestaria|999f7610-5f91-440c-bebe-b0affac7699f</vt:lpwstr>
  </property>
  <property fmtid="{D5CDD505-2E9C-101B-9397-08002B2CF9AE}" pid="19" name="PublishingStartDate">
    <vt:lpwstr/>
  </property>
  <property fmtid="{D5CDD505-2E9C-101B-9397-08002B2CF9AE}" pid="20" name="ContentTypeId">
    <vt:lpwstr>0x01010076C9F8EBD7209F49817694EA00723DAB0000895B73DEEF2A4F8522E7CC595E3E62</vt:lpwstr>
  </property>
</Properties>
</file>